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E1606\OneDrive - Kristiansand kommune\Eldrebølge og byutvikling\"/>
    </mc:Choice>
  </mc:AlternateContent>
  <xr:revisionPtr revIDLastSave="73" documentId="8_{D17CFED7-B4F2-4847-8D69-EECB54FB0A19}" xr6:coauthVersionLast="45" xr6:coauthVersionMax="45" xr10:uidLastSave="{6846BCC2-68BC-4F9A-8255-A13308E31EA2}"/>
  <bookViews>
    <workbookView xWindow="28680" yWindow="-120" windowWidth="25440" windowHeight="15390" xr2:uid="{00000000-000D-0000-FFFF-FFFF00000000}"/>
  </bookViews>
  <sheets>
    <sheet name="tiårsgrupper" sheetId="1" r:id="rId1"/>
  </sheets>
  <externalReferences>
    <externalReference r:id="rId2"/>
  </externalReferences>
  <definedNames>
    <definedName name="_xlnm.Print_Area" localSheetId="0">tiårsgrupper!$A$76:$T$106</definedName>
    <definedName name="_xlnm.Print_Titles" localSheetId="0">tiårsgrupper!$B:$B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1" i="1" l="1"/>
  <c r="L60" i="1"/>
  <c r="M53" i="1"/>
  <c r="N53" i="1"/>
  <c r="O53" i="1"/>
  <c r="P53" i="1"/>
  <c r="Q53" i="1"/>
  <c r="R53" i="1"/>
  <c r="S53" i="1"/>
  <c r="T53" i="1"/>
  <c r="U53" i="1"/>
  <c r="V53" i="1"/>
  <c r="M54" i="1"/>
  <c r="N54" i="1"/>
  <c r="O54" i="1"/>
  <c r="P54" i="1"/>
  <c r="Q54" i="1"/>
  <c r="R54" i="1"/>
  <c r="S54" i="1"/>
  <c r="T54" i="1"/>
  <c r="U54" i="1"/>
  <c r="V54" i="1"/>
  <c r="M55" i="1"/>
  <c r="N55" i="1"/>
  <c r="O55" i="1"/>
  <c r="P55" i="1"/>
  <c r="Q55" i="1"/>
  <c r="R55" i="1"/>
  <c r="S55" i="1"/>
  <c r="T55" i="1"/>
  <c r="U55" i="1"/>
  <c r="V55" i="1"/>
  <c r="D55" i="1"/>
  <c r="E55" i="1"/>
  <c r="F55" i="1"/>
  <c r="G55" i="1"/>
  <c r="H55" i="1"/>
  <c r="I55" i="1"/>
  <c r="J55" i="1"/>
  <c r="K55" i="1"/>
  <c r="L55" i="1"/>
  <c r="C55" i="1"/>
  <c r="D54" i="1"/>
  <c r="E54" i="1"/>
  <c r="F54" i="1"/>
  <c r="G54" i="1"/>
  <c r="H54" i="1"/>
  <c r="I54" i="1"/>
  <c r="J54" i="1"/>
  <c r="K54" i="1"/>
  <c r="L54" i="1"/>
  <c r="C54" i="1"/>
  <c r="D53" i="1"/>
  <c r="E53" i="1"/>
  <c r="F53" i="1"/>
  <c r="G53" i="1"/>
  <c r="H53" i="1"/>
  <c r="I53" i="1"/>
  <c r="J53" i="1"/>
  <c r="K53" i="1"/>
  <c r="L53" i="1"/>
  <c r="C53" i="1"/>
  <c r="N46" i="1"/>
  <c r="O46" i="1"/>
  <c r="P46" i="1"/>
  <c r="Q46" i="1"/>
  <c r="R46" i="1"/>
  <c r="S46" i="1"/>
  <c r="T46" i="1"/>
  <c r="U46" i="1"/>
  <c r="V46" i="1"/>
  <c r="N47" i="1"/>
  <c r="O47" i="1"/>
  <c r="P47" i="1"/>
  <c r="Q47" i="1"/>
  <c r="R47" i="1"/>
  <c r="S47" i="1"/>
  <c r="T47" i="1"/>
  <c r="U47" i="1"/>
  <c r="V47" i="1"/>
  <c r="N48" i="1"/>
  <c r="O48" i="1"/>
  <c r="P48" i="1"/>
  <c r="Q48" i="1"/>
  <c r="R48" i="1"/>
  <c r="S48" i="1"/>
  <c r="T48" i="1"/>
  <c r="U48" i="1"/>
  <c r="V48" i="1"/>
  <c r="N49" i="1"/>
  <c r="O49" i="1"/>
  <c r="P49" i="1"/>
  <c r="Q49" i="1"/>
  <c r="R49" i="1"/>
  <c r="S49" i="1"/>
  <c r="T49" i="1"/>
  <c r="U49" i="1"/>
  <c r="V49" i="1"/>
  <c r="N50" i="1"/>
  <c r="O50" i="1"/>
  <c r="P50" i="1"/>
  <c r="Q50" i="1"/>
  <c r="R50" i="1"/>
  <c r="S50" i="1"/>
  <c r="T50" i="1"/>
  <c r="U50" i="1"/>
  <c r="V50" i="1"/>
  <c r="N51" i="1"/>
  <c r="O51" i="1"/>
  <c r="P51" i="1"/>
  <c r="Q51" i="1"/>
  <c r="R51" i="1"/>
  <c r="S51" i="1"/>
  <c r="T51" i="1"/>
  <c r="U51" i="1"/>
  <c r="V51" i="1"/>
  <c r="N52" i="1"/>
  <c r="O52" i="1"/>
  <c r="P52" i="1"/>
  <c r="Q52" i="1"/>
  <c r="R52" i="1"/>
  <c r="S52" i="1"/>
  <c r="T52" i="1"/>
  <c r="U52" i="1"/>
  <c r="V52" i="1"/>
  <c r="M47" i="1"/>
  <c r="M48" i="1"/>
  <c r="M49" i="1"/>
  <c r="M50" i="1"/>
  <c r="M51" i="1"/>
  <c r="M52" i="1"/>
  <c r="M46" i="1"/>
  <c r="D56" i="1"/>
  <c r="E56" i="1"/>
  <c r="F56" i="1"/>
  <c r="L56" i="1" s="1"/>
  <c r="G56" i="1"/>
  <c r="H56" i="1"/>
  <c r="I56" i="1"/>
  <c r="J56" i="1"/>
  <c r="K56" i="1"/>
  <c r="C56" i="1"/>
  <c r="AF23" i="1" l="1"/>
  <c r="AG23" i="1"/>
  <c r="AF24" i="1"/>
  <c r="AG24" i="1"/>
  <c r="AF25" i="1"/>
  <c r="AG25" i="1"/>
  <c r="AF26" i="1"/>
  <c r="AG26" i="1"/>
  <c r="AF27" i="1"/>
  <c r="AG27" i="1"/>
  <c r="AF28" i="1"/>
  <c r="AG28" i="1"/>
  <c r="AF29" i="1"/>
  <c r="AG29" i="1"/>
  <c r="AF30" i="1"/>
  <c r="AG30" i="1"/>
  <c r="AF31" i="1"/>
  <c r="AG31" i="1"/>
  <c r="AF32" i="1"/>
  <c r="AG32" i="1"/>
  <c r="AF33" i="1"/>
  <c r="AG33" i="1"/>
  <c r="AF34" i="1"/>
  <c r="AG34" i="1"/>
  <c r="AF35" i="1"/>
  <c r="AG35" i="1"/>
  <c r="AF36" i="1"/>
  <c r="AG36" i="1"/>
  <c r="AF37" i="1"/>
  <c r="AG37" i="1"/>
  <c r="AF38" i="1"/>
  <c r="AG38" i="1"/>
  <c r="AF39" i="1"/>
  <c r="AG39" i="1"/>
  <c r="N37" i="1"/>
  <c r="P37" i="1"/>
  <c r="Q37" i="1"/>
  <c r="R37" i="1"/>
  <c r="V37" i="1"/>
  <c r="D57" i="1"/>
  <c r="E57" i="1"/>
  <c r="F57" i="1"/>
  <c r="G57" i="1"/>
  <c r="H57" i="1"/>
  <c r="I57" i="1"/>
  <c r="J57" i="1"/>
  <c r="K57" i="1"/>
  <c r="C57" i="1"/>
  <c r="C41" i="1"/>
  <c r="D41" i="1"/>
  <c r="E41" i="1"/>
  <c r="F41" i="1"/>
  <c r="G41" i="1"/>
  <c r="H41" i="1"/>
  <c r="I41" i="1"/>
  <c r="J41" i="1"/>
  <c r="K41" i="1"/>
  <c r="L38" i="1"/>
  <c r="Q38" i="1" s="1"/>
  <c r="L39" i="1"/>
  <c r="O39" i="1" s="1"/>
  <c r="L37" i="1"/>
  <c r="S37" i="1" s="1"/>
  <c r="BA15" i="1"/>
  <c r="BB15" i="1"/>
  <c r="BA16" i="1"/>
  <c r="BB16" i="1"/>
  <c r="BA17" i="1"/>
  <c r="BB17" i="1"/>
  <c r="BA18" i="1"/>
  <c r="BB18" i="1"/>
  <c r="BA19" i="1"/>
  <c r="BB19" i="1"/>
  <c r="BA20" i="1"/>
  <c r="BB20" i="1"/>
  <c r="BA21" i="1"/>
  <c r="BB21" i="1"/>
  <c r="BA22" i="1"/>
  <c r="BB22" i="1"/>
  <c r="BA23" i="1"/>
  <c r="BB23" i="1"/>
  <c r="BA24" i="1"/>
  <c r="BB24" i="1"/>
  <c r="BA25" i="1"/>
  <c r="BB25" i="1"/>
  <c r="BA26" i="1"/>
  <c r="BB26" i="1"/>
  <c r="BA27" i="1"/>
  <c r="BB27" i="1"/>
  <c r="BA28" i="1"/>
  <c r="BB28" i="1"/>
  <c r="BA29" i="1"/>
  <c r="BB29" i="1"/>
  <c r="BA30" i="1"/>
  <c r="BB30" i="1"/>
  <c r="BA31" i="1"/>
  <c r="BB31" i="1"/>
  <c r="BA32" i="1"/>
  <c r="BB32" i="1"/>
  <c r="BA33" i="1"/>
  <c r="BB33" i="1"/>
  <c r="BA34" i="1"/>
  <c r="BB34" i="1"/>
  <c r="BA35" i="1"/>
  <c r="BB35" i="1"/>
  <c r="BA36" i="1"/>
  <c r="BB36" i="1"/>
  <c r="BB14" i="1"/>
  <c r="BA14" i="1"/>
  <c r="BA6" i="1"/>
  <c r="BB6" i="1"/>
  <c r="BA7" i="1"/>
  <c r="BB7" i="1"/>
  <c r="BA8" i="1"/>
  <c r="BB8" i="1"/>
  <c r="BA9" i="1"/>
  <c r="BB9" i="1"/>
  <c r="BA10" i="1"/>
  <c r="BB10" i="1"/>
  <c r="BA11" i="1"/>
  <c r="BB11" i="1"/>
  <c r="BA12" i="1"/>
  <c r="BB12" i="1"/>
  <c r="BA13" i="1"/>
  <c r="BB13" i="1"/>
  <c r="BA5" i="1"/>
  <c r="BB5" i="1"/>
  <c r="T38" i="1" l="1"/>
  <c r="N39" i="1"/>
  <c r="N38" i="1"/>
  <c r="U39" i="1"/>
  <c r="T39" i="1"/>
  <c r="O38" i="1"/>
  <c r="M39" i="1"/>
  <c r="V38" i="1"/>
  <c r="U38" i="1"/>
  <c r="V39" i="1"/>
  <c r="P38" i="1"/>
  <c r="S39" i="1"/>
  <c r="M38" i="1"/>
  <c r="O37" i="1"/>
  <c r="Q39" i="1"/>
  <c r="S38" i="1"/>
  <c r="U37" i="1"/>
  <c r="M37" i="1"/>
  <c r="P39" i="1"/>
  <c r="R38" i="1"/>
  <c r="T37" i="1"/>
  <c r="R39" i="1"/>
  <c r="D43" i="1" l="1"/>
  <c r="E43" i="1"/>
  <c r="F43" i="1"/>
  <c r="G43" i="1"/>
  <c r="H43" i="1"/>
  <c r="I43" i="1"/>
  <c r="J43" i="1"/>
  <c r="K43" i="1"/>
  <c r="C43" i="1"/>
  <c r="L23" i="1" l="1"/>
  <c r="M23" i="1" s="1"/>
  <c r="L24" i="1"/>
  <c r="M24" i="1" s="1"/>
  <c r="L25" i="1"/>
  <c r="O25" i="1" s="1"/>
  <c r="L26" i="1"/>
  <c r="M26" i="1" s="1"/>
  <c r="L27" i="1"/>
  <c r="M27" i="1" s="1"/>
  <c r="M28" i="1"/>
  <c r="M29" i="1"/>
  <c r="L30" i="1"/>
  <c r="M30" i="1" s="1"/>
  <c r="L31" i="1"/>
  <c r="P31" i="1" s="1"/>
  <c r="L32" i="1"/>
  <c r="M32" i="1" s="1"/>
  <c r="L33" i="1"/>
  <c r="M33" i="1" s="1"/>
  <c r="L34" i="1"/>
  <c r="M34" i="1" s="1"/>
  <c r="L35" i="1"/>
  <c r="M35" i="1" s="1"/>
  <c r="L36" i="1"/>
  <c r="M36" i="1" s="1"/>
  <c r="C40" i="1"/>
  <c r="D40" i="1"/>
  <c r="E40" i="1"/>
  <c r="F40" i="1"/>
  <c r="G40" i="1"/>
  <c r="H40" i="1"/>
  <c r="I40" i="1"/>
  <c r="J40" i="1"/>
  <c r="K40" i="1"/>
  <c r="AF40" i="1" l="1"/>
  <c r="AG40" i="1"/>
  <c r="P33" i="1"/>
  <c r="O33" i="1"/>
  <c r="S27" i="1"/>
  <c r="P27" i="1"/>
  <c r="O35" i="1"/>
  <c r="P32" i="1"/>
  <c r="S28" i="1"/>
  <c r="T28" i="1"/>
  <c r="S35" i="1"/>
  <c r="O32" i="1"/>
  <c r="O28" i="1"/>
  <c r="M31" i="1"/>
  <c r="L43" i="1"/>
  <c r="P35" i="1"/>
  <c r="O27" i="1"/>
  <c r="T23" i="1"/>
  <c r="T36" i="1"/>
  <c r="S36" i="1"/>
  <c r="T25" i="1"/>
  <c r="P36" i="1"/>
  <c r="T33" i="1"/>
  <c r="T31" i="1"/>
  <c r="S25" i="1"/>
  <c r="O36" i="1"/>
  <c r="S33" i="1"/>
  <c r="S31" i="1"/>
  <c r="P25" i="1"/>
  <c r="T30" i="1"/>
  <c r="O29" i="1"/>
  <c r="P24" i="1"/>
  <c r="O24" i="1"/>
  <c r="O30" i="1"/>
  <c r="P28" i="1"/>
  <c r="T26" i="1"/>
  <c r="S23" i="1"/>
  <c r="P30" i="1"/>
  <c r="T29" i="1"/>
  <c r="S26" i="1"/>
  <c r="M25" i="1"/>
  <c r="P23" i="1"/>
  <c r="P34" i="1"/>
  <c r="T32" i="1"/>
  <c r="O31" i="1"/>
  <c r="S29" i="1"/>
  <c r="P26" i="1"/>
  <c r="T24" i="1"/>
  <c r="O23" i="1"/>
  <c r="S30" i="1"/>
  <c r="T34" i="1"/>
  <c r="S34" i="1"/>
  <c r="T35" i="1"/>
  <c r="O34" i="1"/>
  <c r="S32" i="1"/>
  <c r="P29" i="1"/>
  <c r="T27" i="1"/>
  <c r="O26" i="1"/>
  <c r="S24" i="1"/>
  <c r="V36" i="1"/>
  <c r="R36" i="1"/>
  <c r="N36" i="1"/>
  <c r="V35" i="1"/>
  <c r="R35" i="1"/>
  <c r="N35" i="1"/>
  <c r="V34" i="1"/>
  <c r="R34" i="1"/>
  <c r="N34" i="1"/>
  <c r="V33" i="1"/>
  <c r="R33" i="1"/>
  <c r="N33" i="1"/>
  <c r="V32" i="1"/>
  <c r="R32" i="1"/>
  <c r="N32" i="1"/>
  <c r="V31" i="1"/>
  <c r="R31" i="1"/>
  <c r="N31" i="1"/>
  <c r="V30" i="1"/>
  <c r="R30" i="1"/>
  <c r="N30" i="1"/>
  <c r="V29" i="1"/>
  <c r="R29" i="1"/>
  <c r="N29" i="1"/>
  <c r="V28" i="1"/>
  <c r="R28" i="1"/>
  <c r="N28" i="1"/>
  <c r="V27" i="1"/>
  <c r="R27" i="1"/>
  <c r="N27" i="1"/>
  <c r="V26" i="1"/>
  <c r="R26" i="1"/>
  <c r="N26" i="1"/>
  <c r="V25" i="1"/>
  <c r="R25" i="1"/>
  <c r="N25" i="1"/>
  <c r="V24" i="1"/>
  <c r="R24" i="1"/>
  <c r="N24" i="1"/>
  <c r="V23" i="1"/>
  <c r="R23" i="1"/>
  <c r="N23" i="1"/>
  <c r="U36" i="1"/>
  <c r="Q36" i="1"/>
  <c r="U35" i="1"/>
  <c r="Q35" i="1"/>
  <c r="U34" i="1"/>
  <c r="Q34" i="1"/>
  <c r="U33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40" i="1" l="1"/>
  <c r="L41" i="1"/>
  <c r="L57" i="1"/>
  <c r="L44" i="1"/>
  <c r="C44" i="1"/>
  <c r="D44" i="1"/>
  <c r="E44" i="1"/>
  <c r="I44" i="1"/>
  <c r="H44" i="1"/>
  <c r="G44" i="1"/>
  <c r="F44" i="1"/>
  <c r="J44" i="1"/>
  <c r="K44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5" i="1"/>
  <c r="M5" i="1"/>
  <c r="O6" i="1"/>
  <c r="N7" i="1"/>
  <c r="Q8" i="1"/>
  <c r="P9" i="1"/>
  <c r="N10" i="1"/>
  <c r="O11" i="1"/>
  <c r="O12" i="1"/>
  <c r="O13" i="1"/>
  <c r="O14" i="1"/>
  <c r="T15" i="1"/>
  <c r="P16" i="1"/>
  <c r="Q17" i="1"/>
  <c r="R18" i="1"/>
  <c r="O19" i="1"/>
  <c r="O20" i="1"/>
  <c r="O21" i="1"/>
  <c r="Q22" i="1"/>
  <c r="T5" i="1"/>
  <c r="R13" i="1"/>
  <c r="N21" i="1"/>
  <c r="M14" i="1"/>
  <c r="V15" i="1"/>
  <c r="S18" i="1"/>
  <c r="U11" i="1"/>
  <c r="T7" i="1"/>
  <c r="T6" i="1"/>
  <c r="S7" i="1"/>
  <c r="F58" i="1" l="1"/>
  <c r="I58" i="1"/>
  <c r="J58" i="1"/>
  <c r="K58" i="1"/>
  <c r="E58" i="1"/>
  <c r="G58" i="1"/>
  <c r="D58" i="1"/>
  <c r="H58" i="1"/>
  <c r="L58" i="1"/>
  <c r="C58" i="1"/>
  <c r="T17" i="1"/>
  <c r="N13" i="1"/>
  <c r="P5" i="1"/>
  <c r="P17" i="1"/>
  <c r="S9" i="1"/>
  <c r="R7" i="1"/>
  <c r="R21" i="1"/>
  <c r="S16" i="1"/>
  <c r="O9" i="1"/>
  <c r="P20" i="1"/>
  <c r="M7" i="1"/>
  <c r="N12" i="1"/>
  <c r="P19" i="1"/>
  <c r="U15" i="1"/>
  <c r="N15" i="1"/>
  <c r="V8" i="1"/>
  <c r="R8" i="1"/>
  <c r="V20" i="1"/>
  <c r="Q16" i="1"/>
  <c r="T12" i="1"/>
  <c r="P8" i="1"/>
  <c r="S11" i="1"/>
  <c r="M15" i="1"/>
  <c r="T11" i="1"/>
  <c r="U19" i="1"/>
  <c r="V16" i="1"/>
  <c r="M16" i="1"/>
  <c r="T20" i="1"/>
  <c r="O16" i="1"/>
  <c r="R12" i="1"/>
  <c r="N8" i="1"/>
  <c r="S19" i="1"/>
  <c r="P15" i="1"/>
  <c r="U7" i="1"/>
  <c r="R11" i="1"/>
  <c r="N11" i="1"/>
  <c r="V11" i="1"/>
  <c r="V12" i="1"/>
  <c r="M12" i="1"/>
  <c r="R20" i="1"/>
  <c r="U16" i="1"/>
  <c r="P12" i="1"/>
  <c r="T8" i="1"/>
  <c r="Q5" i="1"/>
  <c r="M20" i="1"/>
  <c r="T10" i="1"/>
  <c r="R6" i="1"/>
  <c r="R22" i="1"/>
  <c r="V18" i="1"/>
  <c r="S22" i="1"/>
  <c r="U18" i="1"/>
  <c r="T14" i="1"/>
  <c r="Q10" i="1"/>
  <c r="Q14" i="1"/>
  <c r="O22" i="1"/>
  <c r="Q18" i="1"/>
  <c r="N14" i="1"/>
  <c r="U22" i="1"/>
  <c r="T18" i="1"/>
  <c r="V10" i="1"/>
  <c r="M22" i="1"/>
  <c r="M6" i="1"/>
  <c r="N20" i="1"/>
  <c r="U6" i="1"/>
  <c r="V21" i="1"/>
  <c r="V13" i="1"/>
  <c r="V5" i="1"/>
  <c r="M17" i="1"/>
  <c r="M9" i="1"/>
  <c r="U21" i="1"/>
  <c r="Q21" i="1"/>
  <c r="S17" i="1"/>
  <c r="O17" i="1"/>
  <c r="U13" i="1"/>
  <c r="Q13" i="1"/>
  <c r="R9" i="1"/>
  <c r="N9" i="1"/>
  <c r="S5" i="1"/>
  <c r="O5" i="1"/>
  <c r="T21" i="1"/>
  <c r="P21" i="1"/>
  <c r="R17" i="1"/>
  <c r="N17" i="1"/>
  <c r="T13" i="1"/>
  <c r="P13" i="1"/>
  <c r="U9" i="1"/>
  <c r="Q9" i="1"/>
  <c r="R5" i="1"/>
  <c r="N5" i="1"/>
  <c r="V17" i="1"/>
  <c r="V9" i="1"/>
  <c r="M21" i="1"/>
  <c r="M13" i="1"/>
  <c r="S21" i="1"/>
  <c r="U17" i="1"/>
  <c r="S13" i="1"/>
  <c r="T9" i="1"/>
  <c r="U5" i="1"/>
  <c r="S6" i="1"/>
  <c r="S15" i="1"/>
  <c r="M11" i="1"/>
  <c r="P6" i="1"/>
  <c r="P10" i="1"/>
  <c r="P14" i="1"/>
  <c r="T19" i="1"/>
  <c r="Q7" i="1"/>
  <c r="Q15" i="1"/>
  <c r="U10" i="1"/>
  <c r="R19" i="1"/>
  <c r="R15" i="1"/>
  <c r="R14" i="1"/>
  <c r="N22" i="1"/>
  <c r="V6" i="1"/>
  <c r="V22" i="1"/>
  <c r="M10" i="1"/>
  <c r="T22" i="1"/>
  <c r="U20" i="1"/>
  <c r="Q20" i="1"/>
  <c r="N19" i="1"/>
  <c r="N18" i="1"/>
  <c r="R16" i="1"/>
  <c r="N16" i="1"/>
  <c r="U12" i="1"/>
  <c r="Q12" i="1"/>
  <c r="R10" i="1"/>
  <c r="S8" i="1"/>
  <c r="O8" i="1"/>
  <c r="N6" i="1"/>
  <c r="O18" i="1"/>
  <c r="O15" i="1"/>
  <c r="O10" i="1"/>
  <c r="O7" i="1"/>
  <c r="S10" i="1"/>
  <c r="M19" i="1"/>
  <c r="P7" i="1"/>
  <c r="P11" i="1"/>
  <c r="Q11" i="1"/>
  <c r="Q19" i="1"/>
  <c r="Q6" i="1"/>
  <c r="U14" i="1"/>
  <c r="M18" i="1"/>
  <c r="V7" i="1"/>
  <c r="P18" i="1"/>
  <c r="V14" i="1"/>
  <c r="V19" i="1"/>
  <c r="M8" i="1"/>
  <c r="P22" i="1"/>
  <c r="S20" i="1"/>
  <c r="T16" i="1"/>
  <c r="S14" i="1"/>
  <c r="S12" i="1"/>
  <c r="U8" i="1"/>
  <c r="Q40" i="1" l="1"/>
  <c r="L2" i="1"/>
  <c r="V41" i="1" s="1"/>
  <c r="M40" i="1"/>
  <c r="N40" i="1"/>
  <c r="O40" i="1"/>
  <c r="R40" i="1"/>
  <c r="S40" i="1"/>
  <c r="U40" i="1"/>
  <c r="P40" i="1"/>
  <c r="V40" i="1"/>
  <c r="L45" i="1" s="1"/>
  <c r="T40" i="1"/>
  <c r="AE55" i="1" l="1"/>
  <c r="AE53" i="1"/>
  <c r="AE54" i="1"/>
  <c r="AB54" i="1"/>
  <c r="AB53" i="1"/>
  <c r="AB55" i="1"/>
  <c r="Y53" i="1"/>
  <c r="Y55" i="1"/>
  <c r="Y54" i="1"/>
  <c r="X55" i="1"/>
  <c r="X54" i="1"/>
  <c r="X53" i="1"/>
  <c r="AD53" i="1"/>
  <c r="AD54" i="1"/>
  <c r="AD55" i="1"/>
  <c r="W55" i="1"/>
  <c r="W53" i="1"/>
  <c r="W54" i="1"/>
  <c r="AC53" i="1"/>
  <c r="AC54" i="1"/>
  <c r="AC55" i="1"/>
  <c r="Z54" i="1"/>
  <c r="Z55" i="1"/>
  <c r="Z53" i="1"/>
  <c r="AA54" i="1"/>
  <c r="AA55" i="1"/>
  <c r="AA53" i="1"/>
  <c r="F45" i="1"/>
  <c r="Z46" i="1"/>
  <c r="Z50" i="1"/>
  <c r="Z49" i="1"/>
  <c r="Z52" i="1"/>
  <c r="Z48" i="1"/>
  <c r="Z47" i="1"/>
  <c r="Z51" i="1"/>
  <c r="K45" i="1"/>
  <c r="AE48" i="1"/>
  <c r="AE50" i="1"/>
  <c r="AE49" i="1"/>
  <c r="AE47" i="1"/>
  <c r="AE51" i="1"/>
  <c r="AE46" i="1"/>
  <c r="AE52" i="1"/>
  <c r="H45" i="1"/>
  <c r="AB48" i="1"/>
  <c r="AB51" i="1"/>
  <c r="AB52" i="1"/>
  <c r="AB47" i="1"/>
  <c r="AB50" i="1"/>
  <c r="AB46" i="1"/>
  <c r="AB49" i="1"/>
  <c r="D45" i="1"/>
  <c r="X52" i="1"/>
  <c r="X47" i="1"/>
  <c r="X50" i="1"/>
  <c r="X49" i="1"/>
  <c r="X48" i="1"/>
  <c r="X46" i="1"/>
  <c r="X51" i="1"/>
  <c r="J45" i="1"/>
  <c r="AD46" i="1"/>
  <c r="AD49" i="1"/>
  <c r="AD51" i="1"/>
  <c r="AD52" i="1"/>
  <c r="AD48" i="1"/>
  <c r="AD50" i="1"/>
  <c r="AD47" i="1"/>
  <c r="C45" i="1"/>
  <c r="W46" i="1"/>
  <c r="W49" i="1"/>
  <c r="W48" i="1"/>
  <c r="W47" i="1"/>
  <c r="W52" i="1"/>
  <c r="W51" i="1"/>
  <c r="W50" i="1"/>
  <c r="AA40" i="1"/>
  <c r="AA49" i="1"/>
  <c r="AA51" i="1"/>
  <c r="AA48" i="1"/>
  <c r="AA50" i="1"/>
  <c r="AA52" i="1"/>
  <c r="AA47" i="1"/>
  <c r="AA46" i="1"/>
  <c r="I45" i="1"/>
  <c r="AC47" i="1"/>
  <c r="AC52" i="1"/>
  <c r="AC51" i="1"/>
  <c r="AC46" i="1"/>
  <c r="AC49" i="1"/>
  <c r="AC50" i="1"/>
  <c r="AC48" i="1"/>
  <c r="E59" i="1"/>
  <c r="Y47" i="1"/>
  <c r="Y51" i="1"/>
  <c r="Y46" i="1"/>
  <c r="Y50" i="1"/>
  <c r="Y52" i="1"/>
  <c r="Y48" i="1"/>
  <c r="Y49" i="1"/>
  <c r="K59" i="1"/>
  <c r="L59" i="1"/>
  <c r="C59" i="1"/>
  <c r="J59" i="1"/>
  <c r="H59" i="1"/>
  <c r="G59" i="1"/>
  <c r="I59" i="1"/>
  <c r="F59" i="1"/>
  <c r="D59" i="1"/>
  <c r="AA22" i="1"/>
  <c r="AA31" i="1"/>
  <c r="AA16" i="1"/>
  <c r="AA11" i="1"/>
  <c r="AA29" i="1"/>
  <c r="AA21" i="1"/>
  <c r="AA15" i="1"/>
  <c r="Y16" i="1"/>
  <c r="E45" i="1"/>
  <c r="AA23" i="1"/>
  <c r="G45" i="1"/>
  <c r="AA6" i="1"/>
  <c r="AA17" i="1"/>
  <c r="AA27" i="1"/>
  <c r="AA9" i="1"/>
  <c r="AA33" i="1"/>
  <c r="AA26" i="1"/>
  <c r="AA19" i="1"/>
  <c r="AA30" i="1"/>
  <c r="AA32" i="1"/>
  <c r="AA35" i="1"/>
  <c r="AA18" i="1"/>
  <c r="AA24" i="1"/>
  <c r="AA34" i="1"/>
  <c r="AA13" i="1"/>
  <c r="AA7" i="1"/>
  <c r="AA5" i="1"/>
  <c r="AA20" i="1"/>
  <c r="AA36" i="1"/>
  <c r="AA25" i="1"/>
  <c r="AA8" i="1"/>
  <c r="AA14" i="1"/>
  <c r="AA12" i="1"/>
  <c r="AA10" i="1"/>
  <c r="AA28" i="1"/>
  <c r="W14" i="1"/>
  <c r="W34" i="1"/>
  <c r="W35" i="1"/>
  <c r="W33" i="1"/>
  <c r="W36" i="1"/>
  <c r="W25" i="1"/>
  <c r="W24" i="1"/>
  <c r="W27" i="1"/>
  <c r="W30" i="1"/>
  <c r="W23" i="1"/>
  <c r="W28" i="1"/>
  <c r="W26" i="1"/>
  <c r="W32" i="1"/>
  <c r="W29" i="1"/>
  <c r="W31" i="1"/>
  <c r="AE18" i="1"/>
  <c r="AE35" i="1"/>
  <c r="AE28" i="1"/>
  <c r="AE36" i="1"/>
  <c r="AE34" i="1"/>
  <c r="AE25" i="1"/>
  <c r="AE23" i="1"/>
  <c r="AE27" i="1"/>
  <c r="AE30" i="1"/>
  <c r="AE33" i="1"/>
  <c r="AE26" i="1"/>
  <c r="AE31" i="1"/>
  <c r="AE29" i="1"/>
  <c r="AE24" i="1"/>
  <c r="AE32" i="1"/>
  <c r="AD11" i="1"/>
  <c r="AD35" i="1"/>
  <c r="AD36" i="1"/>
  <c r="AD23" i="1"/>
  <c r="AD25" i="1"/>
  <c r="AD26" i="1"/>
  <c r="AD24" i="1"/>
  <c r="AD27" i="1"/>
  <c r="AD34" i="1"/>
  <c r="AD30" i="1"/>
  <c r="AD32" i="1"/>
  <c r="AD33" i="1"/>
  <c r="AD29" i="1"/>
  <c r="AD28" i="1"/>
  <c r="AD31" i="1"/>
  <c r="Z12" i="1"/>
  <c r="Z31" i="1"/>
  <c r="Z32" i="1"/>
  <c r="Z30" i="1"/>
  <c r="Z33" i="1"/>
  <c r="Z24" i="1"/>
  <c r="Z27" i="1"/>
  <c r="Z26" i="1"/>
  <c r="Z36" i="1"/>
  <c r="Z29" i="1"/>
  <c r="Z34" i="1"/>
  <c r="Z23" i="1"/>
  <c r="Z28" i="1"/>
  <c r="Z35" i="1"/>
  <c r="Z25" i="1"/>
  <c r="AB17" i="1"/>
  <c r="AB32" i="1"/>
  <c r="AB36" i="1"/>
  <c r="AB29" i="1"/>
  <c r="AB28" i="1"/>
  <c r="AB35" i="1"/>
  <c r="AB34" i="1"/>
  <c r="AB23" i="1"/>
  <c r="AB31" i="1"/>
  <c r="AB30" i="1"/>
  <c r="AB27" i="1"/>
  <c r="AB26" i="1"/>
  <c r="AB24" i="1"/>
  <c r="AB25" i="1"/>
  <c r="AB33" i="1"/>
  <c r="X11" i="1"/>
  <c r="X30" i="1"/>
  <c r="X35" i="1"/>
  <c r="X29" i="1"/>
  <c r="X24" i="1"/>
  <c r="X32" i="1"/>
  <c r="X36" i="1"/>
  <c r="X26" i="1"/>
  <c r="X34" i="1"/>
  <c r="X25" i="1"/>
  <c r="X33" i="1"/>
  <c r="X23" i="1"/>
  <c r="X27" i="1"/>
  <c r="X31" i="1"/>
  <c r="X28" i="1"/>
  <c r="Y14" i="1"/>
  <c r="Y34" i="1"/>
  <c r="Y28" i="1"/>
  <c r="Y27" i="1"/>
  <c r="Y30" i="1"/>
  <c r="Y25" i="1"/>
  <c r="Y31" i="1"/>
  <c r="Y24" i="1"/>
  <c r="Y23" i="1"/>
  <c r="Y29" i="1"/>
  <c r="Y26" i="1"/>
  <c r="Y32" i="1"/>
  <c r="Y35" i="1"/>
  <c r="Y33" i="1"/>
  <c r="Y36" i="1"/>
  <c r="AC9" i="1"/>
  <c r="AC23" i="1"/>
  <c r="AC33" i="1"/>
  <c r="AC31" i="1"/>
  <c r="AC30" i="1"/>
  <c r="AC36" i="1"/>
  <c r="AC29" i="1"/>
  <c r="AC32" i="1"/>
  <c r="AC34" i="1"/>
  <c r="AC24" i="1"/>
  <c r="AC26" i="1"/>
  <c r="AC35" i="1"/>
  <c r="AC25" i="1"/>
  <c r="AC27" i="1"/>
  <c r="AC28" i="1"/>
  <c r="X40" i="1"/>
  <c r="W12" i="1"/>
  <c r="AE17" i="1"/>
  <c r="X9" i="1"/>
  <c r="Z8" i="1"/>
  <c r="W18" i="1"/>
  <c r="AB12" i="1"/>
  <c r="AC11" i="1"/>
  <c r="AE40" i="1"/>
  <c r="AC6" i="1"/>
  <c r="W8" i="1"/>
  <c r="AC13" i="1"/>
  <c r="AE13" i="1"/>
  <c r="AE20" i="1"/>
  <c r="AB10" i="1"/>
  <c r="X12" i="1"/>
  <c r="X16" i="1"/>
  <c r="X21" i="1"/>
  <c r="X22" i="1"/>
  <c r="AC40" i="1"/>
  <c r="AC21" i="1"/>
  <c r="AC10" i="1"/>
  <c r="AB22" i="1"/>
  <c r="X8" i="1"/>
  <c r="X7" i="1"/>
  <c r="X6" i="1"/>
  <c r="AE11" i="1"/>
  <c r="AC7" i="1"/>
  <c r="AC22" i="1"/>
  <c r="W15" i="1"/>
  <c r="W22" i="1"/>
  <c r="W20" i="1"/>
  <c r="AE15" i="1"/>
  <c r="Y5" i="1"/>
  <c r="AE10" i="1"/>
  <c r="AE14" i="1"/>
  <c r="W11" i="1"/>
  <c r="W16" i="1"/>
  <c r="W17" i="1"/>
  <c r="W21" i="1"/>
  <c r="W10" i="1"/>
  <c r="AE16" i="1"/>
  <c r="Z14" i="1"/>
  <c r="AD40" i="1"/>
  <c r="AE12" i="1"/>
  <c r="AE8" i="1"/>
  <c r="X13" i="1"/>
  <c r="AB16" i="1"/>
  <c r="W7" i="1"/>
  <c r="W6" i="1"/>
  <c r="W9" i="1"/>
  <c r="W40" i="1"/>
  <c r="X15" i="1"/>
  <c r="X17" i="1"/>
  <c r="X19" i="1"/>
  <c r="AE9" i="1"/>
  <c r="AE5" i="1"/>
  <c r="W19" i="1"/>
  <c r="AE21" i="1"/>
  <c r="AE7" i="1"/>
  <c r="Y8" i="1"/>
  <c r="W13" i="1"/>
  <c r="AE19" i="1"/>
  <c r="W5" i="1"/>
  <c r="AD14" i="1"/>
  <c r="Z16" i="1"/>
  <c r="Z17" i="1"/>
  <c r="Z40" i="1"/>
  <c r="X10" i="1"/>
  <c r="X14" i="1"/>
  <c r="X20" i="1"/>
  <c r="X5" i="1"/>
  <c r="X18" i="1"/>
  <c r="AC17" i="1"/>
  <c r="AD21" i="1"/>
  <c r="AC20" i="1"/>
  <c r="AC5" i="1"/>
  <c r="Z20" i="1"/>
  <c r="AB7" i="1"/>
  <c r="AD22" i="1"/>
  <c r="AC19" i="1"/>
  <c r="AC12" i="1"/>
  <c r="AC8" i="1"/>
  <c r="AC18" i="1"/>
  <c r="AC16" i="1"/>
  <c r="AC14" i="1"/>
  <c r="AB11" i="1"/>
  <c r="AB6" i="1"/>
  <c r="AB15" i="1"/>
  <c r="AD17" i="1"/>
  <c r="AD20" i="1"/>
  <c r="AD12" i="1"/>
  <c r="Z15" i="1"/>
  <c r="Z9" i="1"/>
  <c r="Z10" i="1"/>
  <c r="AB9" i="1"/>
  <c r="AB5" i="1"/>
  <c r="AD7" i="1"/>
  <c r="Y11" i="1"/>
  <c r="Y17" i="1"/>
  <c r="AD13" i="1"/>
  <c r="Y9" i="1"/>
  <c r="AD16" i="1"/>
  <c r="Y13" i="1"/>
  <c r="Z7" i="1"/>
  <c r="Y15" i="1"/>
  <c r="Z18" i="1"/>
  <c r="AE6" i="1"/>
  <c r="AE22" i="1"/>
  <c r="AB14" i="1"/>
  <c r="AB13" i="1"/>
  <c r="AB18" i="1"/>
  <c r="AB20" i="1"/>
  <c r="AB40" i="1"/>
  <c r="Z21" i="1"/>
  <c r="Z13" i="1"/>
  <c r="Y40" i="1"/>
  <c r="AD6" i="1"/>
  <c r="Y6" i="1"/>
  <c r="AD9" i="1"/>
  <c r="AD8" i="1"/>
  <c r="AD10" i="1"/>
  <c r="AD18" i="1"/>
  <c r="Z22" i="1"/>
  <c r="Z6" i="1"/>
  <c r="Y22" i="1"/>
  <c r="Y12" i="1"/>
  <c r="AB19" i="1"/>
  <c r="Z19" i="1"/>
  <c r="Z5" i="1"/>
  <c r="AB8" i="1"/>
  <c r="AB21" i="1"/>
  <c r="Y7" i="1"/>
  <c r="Y20" i="1"/>
  <c r="AD5" i="1"/>
  <c r="Y10" i="1"/>
  <c r="AD15" i="1"/>
  <c r="Y18" i="1"/>
  <c r="Y21" i="1"/>
  <c r="AD19" i="1"/>
  <c r="Y19" i="1"/>
  <c r="AC15" i="1"/>
  <c r="Z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Gunnar Uberg</author>
  </authors>
  <commentList>
    <comment ref="A60" authorId="0" shapeId="0" xr:uid="{89A0E25D-7BD4-460A-8CA7-E8D226D2647E}">
      <text>
        <r>
          <rPr>
            <b/>
            <sz val="9"/>
            <color indexed="81"/>
            <rFont val="Tahoma"/>
            <charset val="1"/>
          </rPr>
          <t>Per Gunnar Uberg:</t>
        </r>
        <r>
          <rPr>
            <sz val="9"/>
            <color indexed="81"/>
            <rFont val="Tahoma"/>
            <charset val="1"/>
          </rPr>
          <t xml:space="preserve">
parkerer offisielle 1.1.tall
</t>
        </r>
      </text>
    </comment>
  </commentList>
</comments>
</file>

<file path=xl/sharedStrings.xml><?xml version="1.0" encoding="utf-8"?>
<sst xmlns="http://schemas.openxmlformats.org/spreadsheetml/2006/main" count="181" uniqueCount="147">
  <si>
    <t>Tiårsgrupper - bydelsvise profiler</t>
  </si>
  <si>
    <t>Tiårsgrupper</t>
  </si>
  <si>
    <t>andel innen delområde</t>
  </si>
  <si>
    <t>indekser mot kommune</t>
  </si>
  <si>
    <t>0-9år</t>
  </si>
  <si>
    <t>10-19år</t>
  </si>
  <si>
    <t>20-29år</t>
  </si>
  <si>
    <t>30-39år</t>
  </si>
  <si>
    <t>40-49år</t>
  </si>
  <si>
    <t>50-59år</t>
  </si>
  <si>
    <t>60-69år</t>
  </si>
  <si>
    <t>70-79år</t>
  </si>
  <si>
    <t>&gt;80år</t>
  </si>
  <si>
    <t>sum</t>
  </si>
  <si>
    <t>0-19</t>
  </si>
  <si>
    <t>50+</t>
  </si>
  <si>
    <t>Lunde</t>
  </si>
  <si>
    <t>Åros-Høllen</t>
  </si>
  <si>
    <t>Tangvall</t>
  </si>
  <si>
    <t>Langenes</t>
  </si>
  <si>
    <t>Rosseland</t>
  </si>
  <si>
    <t>Nodelandsheia</t>
  </si>
  <si>
    <t>Nodeland</t>
  </si>
  <si>
    <t>Finsland</t>
  </si>
  <si>
    <t>Ytre Randesund</t>
  </si>
  <si>
    <t>Dvergsnes</t>
  </si>
  <si>
    <t>Hånes</t>
  </si>
  <si>
    <t>Lauvåsen</t>
  </si>
  <si>
    <t>Tveit</t>
  </si>
  <si>
    <t>Ålefjær</t>
  </si>
  <si>
    <t>Mosby</t>
  </si>
  <si>
    <t>Strai</t>
  </si>
  <si>
    <t>Rest-Justvik</t>
  </si>
  <si>
    <t>Eidet-Justneshalvøya</t>
  </si>
  <si>
    <t>Lund Nord</t>
  </si>
  <si>
    <t>Lund syd</t>
  </si>
  <si>
    <t>Kvadraturen Eg</t>
  </si>
  <si>
    <t>Grim</t>
  </si>
  <si>
    <t>Tinnheia</t>
  </si>
  <si>
    <t>Hellemyr</t>
  </si>
  <si>
    <t>Øvre Slettheia</t>
  </si>
  <si>
    <t>Nedre Slettheia</t>
  </si>
  <si>
    <t>Midtre Vågsbygd</t>
  </si>
  <si>
    <t>Andøya</t>
  </si>
  <si>
    <t>Flekkerøy</t>
  </si>
  <si>
    <t>Kom.</t>
  </si>
  <si>
    <t>K3 eldrebølge (sum)</t>
  </si>
  <si>
    <t>Vågsbygd distrikt</t>
  </si>
  <si>
    <t>Andel</t>
  </si>
  <si>
    <t>indeks</t>
  </si>
  <si>
    <t>Befolkningen 1.1. 2020</t>
  </si>
  <si>
    <t>gml. KRS</t>
  </si>
  <si>
    <t>Plansone</t>
  </si>
  <si>
    <t>Femårs aldersgrupper</t>
  </si>
  <si>
    <t>30-39</t>
  </si>
  <si>
    <t>80år+</t>
  </si>
  <si>
    <t>1 Lunde</t>
  </si>
  <si>
    <t>2 Åros-Høllen</t>
  </si>
  <si>
    <t>3 Tangvall</t>
  </si>
  <si>
    <t>4 Langenes</t>
  </si>
  <si>
    <t>5 Rosseland</t>
  </si>
  <si>
    <t>6 Nodelandsheia</t>
  </si>
  <si>
    <t>7 Nodeland</t>
  </si>
  <si>
    <t>8 Finsland</t>
  </si>
  <si>
    <t>9 Flekkerøy</t>
  </si>
  <si>
    <t>10 Ytre Vågsbygd eksl. Andøya</t>
  </si>
  <si>
    <t>11 Andøya</t>
  </si>
  <si>
    <t>12 Midtre Vågsbygd</t>
  </si>
  <si>
    <t>13 Øvre Slettheia</t>
  </si>
  <si>
    <t>14 Nedre Slettheia</t>
  </si>
  <si>
    <t>15 Hellemyr</t>
  </si>
  <si>
    <t>16 Tinnheia</t>
  </si>
  <si>
    <t>17 Grim</t>
  </si>
  <si>
    <t>18 Kvadraturen Eg</t>
  </si>
  <si>
    <t>19 Lund Nord</t>
  </si>
  <si>
    <t>20 Lund syd</t>
  </si>
  <si>
    <t>21 Kongsgård.-Gimlekollen</t>
  </si>
  <si>
    <t>22 Strai</t>
  </si>
  <si>
    <t>23 Mosby</t>
  </si>
  <si>
    <t>24 Eidet-Justneshalvøya</t>
  </si>
  <si>
    <t>25 Rest-Justvik</t>
  </si>
  <si>
    <t>26 Ålefjær</t>
  </si>
  <si>
    <t>27 Tveit</t>
  </si>
  <si>
    <t>28 Lauvåsen</t>
  </si>
  <si>
    <t>29 Hånes</t>
  </si>
  <si>
    <t>30 Indre Randesund eksl. Dvergsnes</t>
  </si>
  <si>
    <t>31 Dvergsnes</t>
  </si>
  <si>
    <t>32 Ytre Randesund</t>
  </si>
  <si>
    <t>uoppgitt KRS</t>
  </si>
  <si>
    <t>uoppgitt Songdalen</t>
  </si>
  <si>
    <t>Uoppgitt Søgne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</si>
  <si>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</si>
  <si>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</si>
  <si>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</si>
  <si>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</si>
  <si>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</si>
  <si>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</si>
  <si>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</si>
  <si>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</si>
  <si>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</si>
  <si>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>10</t>
  </si>
  <si>
    <t xml:space="preserve">Ytre Vågsbygd eksl. 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</si>
  <si>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</si>
  <si>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</si>
  <si>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</si>
  <si>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</si>
  <si>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</si>
  <si>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</si>
  <si>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</si>
  <si>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</si>
  <si>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</si>
  <si>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</si>
  <si>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</si>
  <si>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Kongsgård.-Gimlekoll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</si>
  <si>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</si>
  <si>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</si>
  <si>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</si>
  <si>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</si>
  <si>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</si>
  <si>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</si>
  <si>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</si>
  <si>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</si>
  <si>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</si>
  <si>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Indre Randesund eksl</t>
  </si>
  <si>
    <t>31</t>
  </si>
  <si>
    <t>32</t>
  </si>
  <si>
    <t>Randeund/Tveit</t>
  </si>
  <si>
    <t>Justvik/Ålefjær</t>
  </si>
  <si>
    <t>krets 42041405</t>
  </si>
  <si>
    <t>krets 42041407</t>
  </si>
  <si>
    <t>Eidsbukta</t>
  </si>
  <si>
    <t>Grostøl</t>
  </si>
  <si>
    <t>JÃ¦rnesheia</t>
  </si>
  <si>
    <t>Justnes-Dalsveien</t>
  </si>
  <si>
    <t>Justneshalvøya</t>
  </si>
  <si>
    <t>Justvik</t>
  </si>
  <si>
    <t>vginnsyn jan 2020</t>
  </si>
  <si>
    <t>Justvik delområde</t>
  </si>
  <si>
    <t>vginnsyn jan 2021</t>
  </si>
  <si>
    <t>vginnsyn jan 2022</t>
  </si>
  <si>
    <t>vginnsyn jan 2023</t>
  </si>
  <si>
    <t>vginnsyn jan 2024</t>
  </si>
  <si>
    <t>vginnsyn jan 2025</t>
  </si>
  <si>
    <t>vginnsyn jan 2026</t>
  </si>
  <si>
    <t>Eidsbukta/Justneshalvøya</t>
  </si>
  <si>
    <t>sum Justvik vginnsynstaall</t>
  </si>
  <si>
    <t>ssb-tall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</si>
</sst>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\ %"/>
    <numFmt numFmtId="166" formatCode="_ * #,##0.0_ ;_ * \-#,##0.0_ ;_ * &quot;-&quot;??_ ;_ @_ "/>
    <numFmt numFmtId="167" formatCode="_ * #,##0_ ;_ * \-#,##0_ ;_ * &quot;-&quot;??_ ;_ @_ "/>
    <numFmt numFmtId="168" formatCode="#.0#############E+###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6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165" fontId="0" fillId="0" borderId="0" xfId="3" applyNumberFormat="1" applyFont="1" applyBorder="1"/>
    <xf numFmtId="165" fontId="0" fillId="0" borderId="2" xfId="3" applyNumberFormat="1" applyFont="1" applyBorder="1"/>
    <xf numFmtId="0" fontId="2" fillId="0" borderId="0" xfId="0" applyFont="1" applyFill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166" fontId="0" fillId="0" borderId="0" xfId="1" applyNumberFormat="1" applyFont="1" applyBorder="1"/>
    <xf numFmtId="166" fontId="0" fillId="0" borderId="2" xfId="1" applyNumberFormat="1" applyFont="1" applyBorder="1"/>
    <xf numFmtId="165" fontId="0" fillId="0" borderId="1" xfId="3" applyNumberFormat="1" applyFont="1" applyBorder="1"/>
    <xf numFmtId="166" fontId="0" fillId="0" borderId="1" xfId="1" applyNumberFormat="1" applyFont="1" applyBorder="1"/>
    <xf numFmtId="0" fontId="0" fillId="0" borderId="0" xfId="0" applyAlignment="1">
      <alignment vertical="top" wrapText="1"/>
    </xf>
    <xf numFmtId="0" fontId="2" fillId="3" borderId="5" xfId="0" applyFont="1" applyFill="1" applyBorder="1" applyAlignment="1">
      <alignment horizontal="centerContinuous"/>
    </xf>
    <xf numFmtId="0" fontId="2" fillId="3" borderId="6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4" borderId="5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0" fillId="0" borderId="8" xfId="0" applyBorder="1"/>
    <xf numFmtId="0" fontId="2" fillId="2" borderId="9" xfId="0" applyFont="1" applyFill="1" applyBorder="1" applyAlignment="1">
      <alignment horizontal="centerContinuous"/>
    </xf>
    <xf numFmtId="166" fontId="0" fillId="0" borderId="10" xfId="1" applyNumberFormat="1" applyFont="1" applyBorder="1"/>
    <xf numFmtId="0" fontId="0" fillId="0" borderId="0" xfId="0" applyFill="1" applyBorder="1"/>
    <xf numFmtId="167" fontId="0" fillId="0" borderId="0" xfId="1" applyNumberFormat="1" applyFont="1" applyFill="1" applyBorder="1"/>
    <xf numFmtId="0" fontId="0" fillId="5" borderId="1" xfId="0" applyFill="1" applyBorder="1"/>
    <xf numFmtId="0" fontId="5" fillId="0" borderId="0" xfId="0" applyFont="1"/>
    <xf numFmtId="0" fontId="0" fillId="0" borderId="0" xfId="0" applyBorder="1"/>
    <xf numFmtId="0" fontId="0" fillId="5" borderId="0" xfId="0" applyFill="1" applyBorder="1"/>
    <xf numFmtId="9" fontId="0" fillId="0" borderId="0" xfId="3" applyFont="1" applyBorder="1"/>
    <xf numFmtId="164" fontId="0" fillId="0" borderId="0" xfId="1" applyFont="1" applyBorder="1"/>
    <xf numFmtId="0" fontId="6" fillId="6" borderId="11" xfId="0" applyFont="1" applyFill="1" applyBorder="1"/>
    <xf numFmtId="168" fontId="0" fillId="0" borderId="0" xfId="0" applyNumberFormat="1"/>
    <xf numFmtId="0" fontId="0" fillId="0" borderId="0" xfId="0"/>
    <xf numFmtId="168" fontId="0" fillId="0" borderId="0" xfId="0" applyNumberFormat="1"/>
    <xf numFmtId="0" fontId="0" fillId="0" borderId="0" xfId="0"/>
    <xf numFmtId="168" fontId="0" fillId="0" borderId="0" xfId="0" applyNumberFormat="1"/>
    <xf numFmtId="0" fontId="0" fillId="7" borderId="0" xfId="0" applyFill="1" applyBorder="1"/>
    <xf numFmtId="0" fontId="0" fillId="0" borderId="2" xfId="0" applyFill="1" applyBorder="1"/>
    <xf numFmtId="0" fontId="0" fillId="5" borderId="10" xfId="0" applyFill="1" applyBorder="1"/>
  </cellXfs>
  <cellStyles count="4">
    <cellStyle name="Komma" xfId="1" builtinId="3"/>
    <cellStyle name="Normal" xfId="0" builtinId="0"/>
    <cellStyle name="Normal 2" xfId="2" xr:uid="{00000000-0005-0000-0000-000002000000}"/>
    <cellStyle name="Pros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02683618142353"/>
          <c:y val="0.200000664208318"/>
          <c:w val="0.6311719580908346"/>
          <c:h val="0.71470825592090104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tiårsgrupper!$B$5</c:f>
              <c:strCache>
                <c:ptCount val="1"/>
                <c:pt idx="0">
                  <c:v>Lunde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tiårsgrupper!$W$5:$AE$5</c:f>
              <c:numCache>
                <c:formatCode>_ * #\ ##0.0_ ;_ * \-#\ ##0.0_ ;_ * "-"??_ ;_ @_ </c:formatCode>
                <c:ptCount val="9"/>
                <c:pt idx="0">
                  <c:v>1.1593789632693288</c:v>
                </c:pt>
                <c:pt idx="1">
                  <c:v>1.1674101281575895</c:v>
                </c:pt>
                <c:pt idx="2">
                  <c:v>0.890641135701989</c:v>
                </c:pt>
                <c:pt idx="3">
                  <c:v>1.0199645188187532</c:v>
                </c:pt>
                <c:pt idx="4">
                  <c:v>1.0724955916960293</c:v>
                </c:pt>
                <c:pt idx="5">
                  <c:v>1.0246842987686879</c:v>
                </c:pt>
                <c:pt idx="6">
                  <c:v>0.9082975913091228</c:v>
                </c:pt>
                <c:pt idx="7">
                  <c:v>0.79511360420625721</c:v>
                </c:pt>
                <c:pt idx="8">
                  <c:v>0.66156370163937761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C-471B-AE5F-064F125E153E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7556366719592929E-2"/>
                  <c:y val="-4.56627209345016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C-471B-AE5F-064F125E153E}"/>
                </c:ext>
              </c:extLst>
            </c:dLbl>
            <c:dLbl>
              <c:idx val="4"/>
              <c:layout>
                <c:manualLayout>
                  <c:x val="3.5047603361719949E-2"/>
                  <c:y val="-1.616537002230161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C-471B-AE5F-064F125E153E}"/>
                </c:ext>
              </c:extLst>
            </c:dLbl>
            <c:dLbl>
              <c:idx val="5"/>
              <c:layout>
                <c:manualLayout>
                  <c:x val="-1.6439581084187582E-2"/>
                  <c:y val="-7.341811307228825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C-471B-AE5F-064F125E153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3C-471B-AE5F-064F125E1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938368"/>
        <c:axId val="554939904"/>
      </c:radarChart>
      <c:catAx>
        <c:axId val="55493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54939904"/>
        <c:crosses val="autoZero"/>
        <c:auto val="0"/>
        <c:lblAlgn val="ctr"/>
        <c:lblOffset val="100"/>
        <c:noMultiLvlLbl val="0"/>
      </c:catAx>
      <c:valAx>
        <c:axId val="55493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549383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463976945244955E-2"/>
          <c:y val="3.0674846625766871E-2"/>
          <c:w val="0.4409229465913303"/>
          <c:h val="0.1472396663607233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9386470640977"/>
          <c:y val="0.1960237639556886"/>
          <c:w val="0.65463938121658205"/>
          <c:h val="0.7215947252861579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tiårsgrupper!$B$14</c:f>
              <c:strCache>
                <c:ptCount val="1"/>
                <c:pt idx="0">
                  <c:v>Ytre Vågsbygd eksl.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6.9248353939439858E-2"/>
                  <c:y val="-4.644399493318475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64-4E18-9777-F6E4C5658D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tiårsgrupper!$W$14:$AE$14</c:f>
              <c:numCache>
                <c:formatCode>_ * #\ ##0.0_ ;_ * \-#\ ##0.0_ ;_ * "-"??_ ;_ @_ </c:formatCode>
                <c:ptCount val="9"/>
                <c:pt idx="0">
                  <c:v>0.93311049880713715</c:v>
                </c:pt>
                <c:pt idx="1">
                  <c:v>0.94171543215412123</c:v>
                </c:pt>
                <c:pt idx="2">
                  <c:v>0.91580575270307107</c:v>
                </c:pt>
                <c:pt idx="3">
                  <c:v>0.97042103286365577</c:v>
                </c:pt>
                <c:pt idx="4">
                  <c:v>0.98626909477207303</c:v>
                </c:pt>
                <c:pt idx="5">
                  <c:v>1.0875454487590006</c:v>
                </c:pt>
                <c:pt idx="6">
                  <c:v>1.0027090265297771</c:v>
                </c:pt>
                <c:pt idx="7">
                  <c:v>1.2552178322087819</c:v>
                </c:pt>
                <c:pt idx="8">
                  <c:v>1.1507434540556909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4-4E18-9777-F6E4C5658D19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E18-9777-F6E4C5658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228096"/>
        <c:axId val="546238464"/>
      </c:radarChart>
      <c:catAx>
        <c:axId val="54622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238464"/>
        <c:crosses val="autoZero"/>
        <c:auto val="0"/>
        <c:lblAlgn val="ctr"/>
        <c:lblOffset val="100"/>
        <c:noMultiLvlLbl val="0"/>
      </c:catAx>
      <c:valAx>
        <c:axId val="54623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22809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5714285714285717E-2"/>
          <c:y val="3.857566765578635E-2"/>
          <c:w val="0.41428758905136853"/>
          <c:h val="0.160237388724035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81245836020199"/>
          <c:y val="0.1960237639556886"/>
          <c:w val="0.54273628142070596"/>
          <c:h val="0.7215947252861579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tiårsgrupper!$B$15</c:f>
              <c:strCache>
                <c:ptCount val="1"/>
                <c:pt idx="0">
                  <c:v>Andøya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8361530036996154E-2"/>
                  <c:y val="3.166559684239467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BA-4120-B8EC-5AE2B51AE0E8}"/>
                </c:ext>
              </c:extLst>
            </c:dLbl>
            <c:dLbl>
              <c:idx val="5"/>
              <c:layout>
                <c:manualLayout>
                  <c:x val="-4.0453542455426185E-2"/>
                  <c:y val="3.629175292922309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BA-4120-B8EC-5AE2B51AE0E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tiårsgrupper!$W$15:$AE$15</c:f>
              <c:numCache>
                <c:formatCode>_ * #\ ##0.0_ ;_ * \-#\ ##0.0_ ;_ * "-"??_ ;_ @_ </c:formatCode>
                <c:ptCount val="9"/>
                <c:pt idx="0">
                  <c:v>1.0070237437090133</c:v>
                </c:pt>
                <c:pt idx="1">
                  <c:v>1.2577254153772195</c:v>
                </c:pt>
                <c:pt idx="2">
                  <c:v>0.83615312625575444</c:v>
                </c:pt>
                <c:pt idx="3">
                  <c:v>0.75385782848183014</c:v>
                </c:pt>
                <c:pt idx="4">
                  <c:v>1.13723815658946</c:v>
                </c:pt>
                <c:pt idx="5">
                  <c:v>1.6411999867040319</c:v>
                </c:pt>
                <c:pt idx="6">
                  <c:v>1.0113827402633793</c:v>
                </c:pt>
                <c:pt idx="7">
                  <c:v>0.4232526783872651</c:v>
                </c:pt>
                <c:pt idx="8">
                  <c:v>0.15356562124267797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A-4120-B8EC-5AE2B51AE0E8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BA-4120-B8EC-5AE2B51AE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83200"/>
        <c:axId val="546085120"/>
      </c:radarChart>
      <c:catAx>
        <c:axId val="54608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6085120"/>
        <c:crosses val="autoZero"/>
        <c:auto val="0"/>
        <c:lblAlgn val="ctr"/>
        <c:lblOffset val="100"/>
        <c:noMultiLvlLbl val="0"/>
      </c:catAx>
      <c:valAx>
        <c:axId val="54608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6083200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688836104513065"/>
          <c:y val="4.1543026706231459E-2"/>
          <c:w val="0.34441836397528691"/>
          <c:h val="0.160237388724035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27323301068169"/>
          <c:y val="0.1960237639556886"/>
          <c:w val="0.60332565621427114"/>
          <c:h val="0.7215947252861579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tiårsgrupper!$B$16</c:f>
              <c:strCache>
                <c:ptCount val="1"/>
                <c:pt idx="0">
                  <c:v>Midtre Vågsbygd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005346465387803"/>
                  <c:y val="-4.779002112945120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2-4002-B820-F5628858742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tiårsgrupper!$W$16:$AE$16</c:f>
              <c:numCache>
                <c:formatCode>_ * #\ ##0.0_ ;_ * \-#\ ##0.0_ ;_ * "-"??_ ;_ @_ </c:formatCode>
                <c:ptCount val="9"/>
                <c:pt idx="0">
                  <c:v>0.93262157876952678</c:v>
                </c:pt>
                <c:pt idx="1">
                  <c:v>1.0343511515530133</c:v>
                </c:pt>
                <c:pt idx="2">
                  <c:v>0.8121944231843149</c:v>
                </c:pt>
                <c:pt idx="3">
                  <c:v>0.98405423455332008</c:v>
                </c:pt>
                <c:pt idx="4">
                  <c:v>0.9754128075512426</c:v>
                </c:pt>
                <c:pt idx="5">
                  <c:v>1.0909206801216977</c:v>
                </c:pt>
                <c:pt idx="6">
                  <c:v>1.0370856745671702</c:v>
                </c:pt>
                <c:pt idx="7">
                  <c:v>1.1140922086593377</c:v>
                </c:pt>
                <c:pt idx="8">
                  <c:v>1.4074921598359249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2-4002-B820-F56288587426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2-4002-B820-F56288587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969856"/>
        <c:axId val="546972032"/>
      </c:radarChart>
      <c:catAx>
        <c:axId val="546969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6972032"/>
        <c:crosses val="autoZero"/>
        <c:auto val="0"/>
        <c:lblAlgn val="ctr"/>
        <c:lblOffset val="100"/>
        <c:noMultiLvlLbl val="0"/>
      </c:catAx>
      <c:valAx>
        <c:axId val="54697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696985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0846560846560843E-2"/>
          <c:y val="4.1543026706231459E-2"/>
          <c:w val="0.38359892513435823"/>
          <c:h val="0.160237388724035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53856266186062"/>
          <c:y val="0.19546848671151076"/>
          <c:w val="0.65384656315515011"/>
          <c:h val="0.72238353784688736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tiårsgrupper!$B$17</c:f>
              <c:strCache>
                <c:ptCount val="1"/>
                <c:pt idx="0">
                  <c:v>Øvre Slettheia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915231446646607"/>
                  <c:y val="-7.861599791493263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93-4C11-8A89-E5C09FB6CD7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tiårsgrupper!$W$17:$AE$17</c:f>
              <c:numCache>
                <c:formatCode>_ * #\ ##0.0_ ;_ * \-#\ ##0.0_ ;_ * "-"??_ ;_ @_ </c:formatCode>
                <c:ptCount val="9"/>
                <c:pt idx="0">
                  <c:v>1.1065933717191583</c:v>
                </c:pt>
                <c:pt idx="1">
                  <c:v>1.1642922330455854</c:v>
                </c:pt>
                <c:pt idx="2">
                  <c:v>0.85350828953560254</c:v>
                </c:pt>
                <c:pt idx="3">
                  <c:v>1.0984973843660268</c:v>
                </c:pt>
                <c:pt idx="4">
                  <c:v>1.1508093131028965</c:v>
                </c:pt>
                <c:pt idx="5">
                  <c:v>0.92548799156516381</c:v>
                </c:pt>
                <c:pt idx="6">
                  <c:v>0.8956568958135358</c:v>
                </c:pt>
                <c:pt idx="7">
                  <c:v>0.83920724143996761</c:v>
                </c:pt>
                <c:pt idx="8">
                  <c:v>0.7211447090058043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3-4C11-8A89-E5C09FB6CD7A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93-4C11-8A89-E5C09FB6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017472"/>
        <c:axId val="547019392"/>
      </c:radarChart>
      <c:catAx>
        <c:axId val="54701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019392"/>
        <c:crosses val="autoZero"/>
        <c:auto val="0"/>
        <c:lblAlgn val="ctr"/>
        <c:lblOffset val="100"/>
        <c:noMultiLvlLbl val="0"/>
      </c:catAx>
      <c:valAx>
        <c:axId val="54701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017472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409090909090912E-2"/>
          <c:y val="3.5502958579881658E-2"/>
          <c:w val="0.41193181818181823"/>
          <c:h val="0.1568047337278106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35233084257671"/>
          <c:y val="0.19546848671151076"/>
          <c:w val="0.54371133034511943"/>
          <c:h val="0.72238353784688736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tiårsgrupper!$B$18</c:f>
              <c:strCache>
                <c:ptCount val="1"/>
                <c:pt idx="0">
                  <c:v>Nedre Slettheia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8.4218673717994325E-2"/>
                  <c:y val="-4.725561002907433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AB-45B9-95A7-60270D21132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tiårsgrupper!$W$18:$AE$18</c:f>
              <c:numCache>
                <c:formatCode>_ * #\ ##0.0_ ;_ * \-#\ ##0.0_ ;_ * "-"??_ ;_ @_ </c:formatCode>
                <c:ptCount val="9"/>
                <c:pt idx="0">
                  <c:v>1.0125767728958968</c:v>
                </c:pt>
                <c:pt idx="1">
                  <c:v>1.0123370131622706</c:v>
                </c:pt>
                <c:pt idx="2">
                  <c:v>0.88962115014742293</c:v>
                </c:pt>
                <c:pt idx="3">
                  <c:v>0.90009583002716087</c:v>
                </c:pt>
                <c:pt idx="4">
                  <c:v>1.1841696661736079</c:v>
                </c:pt>
                <c:pt idx="5">
                  <c:v>1.0243097970746393</c:v>
                </c:pt>
                <c:pt idx="6">
                  <c:v>1.0644884569338524</c:v>
                </c:pt>
                <c:pt idx="7">
                  <c:v>0.95122908392799044</c:v>
                </c:pt>
                <c:pt idx="8">
                  <c:v>0.96098340524704606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B-45B9-95A7-60270D211325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B-45B9-95A7-60270D211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324672"/>
        <c:axId val="547326976"/>
      </c:radarChart>
      <c:catAx>
        <c:axId val="547324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326976"/>
        <c:crosses val="autoZero"/>
        <c:auto val="0"/>
        <c:lblAlgn val="ctr"/>
        <c:lblOffset val="100"/>
        <c:noMultiLvlLbl val="0"/>
      </c:catAx>
      <c:valAx>
        <c:axId val="54732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324672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426571382368673"/>
          <c:y val="3.5502958579881658E-2"/>
          <c:w val="0.34360251769476685"/>
          <c:h val="0.1568047337278106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76135731747273"/>
          <c:y val="0.19546848671151076"/>
          <c:w val="0.60283729260703212"/>
          <c:h val="0.72238353784688736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tiårsgrupper!$B$19</c:f>
              <c:strCache>
                <c:ptCount val="1"/>
                <c:pt idx="0">
                  <c:v>Hellemyr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3.9391881775362979E-2"/>
                  <c:y val="6.1708502801488272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D5-4E2B-8E50-53954D40E11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tiårsgrupper!$W$19:$AE$19</c:f>
              <c:numCache>
                <c:formatCode>_ * #\ ##0.0_ ;_ * \-#\ ##0.0_ ;_ * "-"??_ ;_ @_ </c:formatCode>
                <c:ptCount val="9"/>
                <c:pt idx="0">
                  <c:v>1.2447909649466105</c:v>
                </c:pt>
                <c:pt idx="1">
                  <c:v>1.3081339985060156</c:v>
                </c:pt>
                <c:pt idx="2">
                  <c:v>0.87896667919191107</c:v>
                </c:pt>
                <c:pt idx="3">
                  <c:v>1.1559829443953247</c:v>
                </c:pt>
                <c:pt idx="4">
                  <c:v>1.123061033553242</c:v>
                </c:pt>
                <c:pt idx="5">
                  <c:v>0.96658610468833517</c:v>
                </c:pt>
                <c:pt idx="6">
                  <c:v>0.84331498485366407</c:v>
                </c:pt>
                <c:pt idx="7">
                  <c:v>0.54128289817878728</c:v>
                </c:pt>
                <c:pt idx="8">
                  <c:v>0.18088520211251069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5-4E2B-8E50-53954D40E119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5-4E2B-8E50-53954D40E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339264"/>
        <c:axId val="547820672"/>
      </c:radarChart>
      <c:catAx>
        <c:axId val="54733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820672"/>
        <c:crosses val="autoZero"/>
        <c:auto val="0"/>
        <c:lblAlgn val="ctr"/>
        <c:lblOffset val="100"/>
        <c:noMultiLvlLbl val="0"/>
      </c:catAx>
      <c:valAx>
        <c:axId val="54782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33926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158240088410006E-2"/>
          <c:y val="3.5502958579881658E-2"/>
          <c:w val="0.38158032877469261"/>
          <c:h val="0.1568047337278106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12544545162069"/>
          <c:y val="0.1949152626389008"/>
          <c:w val="0.65473196881928408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tiårsgrupper!$B$20</c:f>
              <c:strCache>
                <c:ptCount val="1"/>
                <c:pt idx="0">
                  <c:v>Tinnheia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66686831188452"/>
                  <c:y val="-7.208435158731987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63-4E43-97A1-FC45C97E2B9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tiårsgrupper!$W$20:$AE$20</c:f>
              <c:numCache>
                <c:formatCode>_ * #\ ##0.0_ ;_ * \-#\ ##0.0_ ;_ * "-"??_ ;_ @_ </c:formatCode>
                <c:ptCount val="9"/>
                <c:pt idx="0">
                  <c:v>0.88431331487961851</c:v>
                </c:pt>
                <c:pt idx="1">
                  <c:v>0.92707582739489869</c:v>
                </c:pt>
                <c:pt idx="2">
                  <c:v>0.80742827839651488</c:v>
                </c:pt>
                <c:pt idx="3">
                  <c:v>1.0720694123592178</c:v>
                </c:pt>
                <c:pt idx="4">
                  <c:v>0.9761812203548007</c:v>
                </c:pt>
                <c:pt idx="5">
                  <c:v>1.1300073341002013</c:v>
                </c:pt>
                <c:pt idx="6">
                  <c:v>1.0774074103006774</c:v>
                </c:pt>
                <c:pt idx="7">
                  <c:v>1.2650094159282934</c:v>
                </c:pt>
                <c:pt idx="8">
                  <c:v>1.11318310595129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3-4E43-97A1-FC45C97E2B90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3-4E43-97A1-FC45C97E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862016"/>
        <c:axId val="547863936"/>
      </c:radarChart>
      <c:catAx>
        <c:axId val="547862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7863936"/>
        <c:crosses val="autoZero"/>
        <c:auto val="0"/>
        <c:lblAlgn val="ctr"/>
        <c:lblOffset val="100"/>
        <c:noMultiLvlLbl val="0"/>
      </c:catAx>
      <c:valAx>
        <c:axId val="54786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786201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1161473087818692E-2"/>
          <c:y val="3.8348082595870206E-2"/>
          <c:w val="0.41076524428780675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75082056035441"/>
          <c:y val="0.19436623895483721"/>
          <c:w val="0.53541867508581986"/>
          <c:h val="0.7239438175564226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tiårsgrupper!$B$21</c:f>
              <c:strCache>
                <c:ptCount val="1"/>
                <c:pt idx="0">
                  <c:v>Grim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9.0875304664016415E-2"/>
                  <c:y val="-7.816389532321278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32-48D9-9041-51AA9551E54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tiårsgrupper!$W$21:$AE$21</c:f>
              <c:numCache>
                <c:formatCode>_ * #\ ##0.0_ ;_ * \-#\ ##0.0_ ;_ * "-"??_ ;_ @_ </c:formatCode>
                <c:ptCount val="9"/>
                <c:pt idx="0">
                  <c:v>0.84844385232931341</c:v>
                </c:pt>
                <c:pt idx="1">
                  <c:v>0.86745188025655195</c:v>
                </c:pt>
                <c:pt idx="2">
                  <c:v>1.0625015287302733</c:v>
                </c:pt>
                <c:pt idx="3">
                  <c:v>1.1095432207113336</c:v>
                </c:pt>
                <c:pt idx="4">
                  <c:v>1.0462487563403828</c:v>
                </c:pt>
                <c:pt idx="5">
                  <c:v>1.0508475087293772</c:v>
                </c:pt>
                <c:pt idx="6">
                  <c:v>1.1286189777483455</c:v>
                </c:pt>
                <c:pt idx="7">
                  <c:v>0.83427963265658789</c:v>
                </c:pt>
                <c:pt idx="8">
                  <c:v>0.96312196252294102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2-48D9-9041-51AA9551E542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2-48D9-9041-51AA9551E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660096"/>
        <c:axId val="454662016"/>
      </c:radarChart>
      <c:catAx>
        <c:axId val="454660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454662016"/>
        <c:crosses val="autoZero"/>
        <c:auto val="0"/>
        <c:lblAlgn val="ctr"/>
        <c:lblOffset val="100"/>
        <c:noMultiLvlLbl val="0"/>
      </c:catAx>
      <c:valAx>
        <c:axId val="45466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45466009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111141489258287"/>
          <c:y val="3.8348082595870206E-2"/>
          <c:w val="0.33564905949256346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tiårsgrupper!$B$22</c:f>
              <c:strCache>
                <c:ptCount val="1"/>
                <c:pt idx="0">
                  <c:v>Kvadraturen Eg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A3-4D7E-92DE-CE8ECE60AD3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tiårsgrupper!$W$22:$AE$22</c:f>
              <c:numCache>
                <c:formatCode>_ * #\ ##0.0_ ;_ * \-#\ ##0.0_ ;_ * "-"??_ ;_ @_ </c:formatCode>
                <c:ptCount val="9"/>
                <c:pt idx="0">
                  <c:v>0.36366379952139716</c:v>
                </c:pt>
                <c:pt idx="1">
                  <c:v>0.31898760866111248</c:v>
                </c:pt>
                <c:pt idx="2">
                  <c:v>1.8376922001938432</c:v>
                </c:pt>
                <c:pt idx="3">
                  <c:v>0.96821564953612538</c:v>
                </c:pt>
                <c:pt idx="4">
                  <c:v>0.67153189780256917</c:v>
                </c:pt>
                <c:pt idx="5">
                  <c:v>0.90922915268964444</c:v>
                </c:pt>
                <c:pt idx="6">
                  <c:v>1.2192566990356526</c:v>
                </c:pt>
                <c:pt idx="7">
                  <c:v>1.5350058957808841</c:v>
                </c:pt>
                <c:pt idx="8">
                  <c:v>1.8513322359568323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3-4D7E-92DE-CE8ECE60AD3D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3-4D7E-92DE-CE8ECE60A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tiårsgrupper!$B$23</c:f>
              <c:strCache>
                <c:ptCount val="1"/>
                <c:pt idx="0">
                  <c:v>Lund Nord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BC-48AB-AFC9-549B87BA12F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tiårsgrupper!$W$23:$AE$23</c:f>
              <c:numCache>
                <c:formatCode>_ * #\ ##0.0_ ;_ * \-#\ ##0.0_ ;_ * "-"??_ ;_ @_ </c:formatCode>
                <c:ptCount val="9"/>
                <c:pt idx="0">
                  <c:v>0.71330994228555422</c:v>
                </c:pt>
                <c:pt idx="1">
                  <c:v>0.75898869561195415</c:v>
                </c:pt>
                <c:pt idx="2">
                  <c:v>1.7006991494339128</c:v>
                </c:pt>
                <c:pt idx="3">
                  <c:v>0.89521213996486104</c:v>
                </c:pt>
                <c:pt idx="4">
                  <c:v>0.79806734266896873</c:v>
                </c:pt>
                <c:pt idx="5">
                  <c:v>0.77033656626299918</c:v>
                </c:pt>
                <c:pt idx="6">
                  <c:v>1.1225251803535623</c:v>
                </c:pt>
                <c:pt idx="7">
                  <c:v>1.0663834153245166</c:v>
                </c:pt>
                <c:pt idx="8">
                  <c:v>1.2848809221233606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C-48AB-AFC9-549B87BA12F3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BC-48AB-AFC9-549B87BA1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80935698004669"/>
          <c:y val="0.19883113678840578"/>
          <c:w val="0.54565929645949418"/>
          <c:h val="0.71637688989940307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tiårsgrupper!$B$6</c:f>
              <c:strCache>
                <c:ptCount val="1"/>
                <c:pt idx="0">
                  <c:v>Åros-Høllen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4719523448155143E-2"/>
                  <c:y val="-7.633197505101762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6-4743-8BE4-4205A0E1408E}"/>
                </c:ext>
              </c:extLst>
            </c:dLbl>
            <c:dLbl>
              <c:idx val="8"/>
              <c:layout>
                <c:manualLayout>
                  <c:x val="-6.9174369114864395E-2"/>
                  <c:y val="-2.83376355238474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16-4743-8BE4-4205A0E1408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tiårsgrupper!$W$6:$AE$6</c:f>
              <c:numCache>
                <c:formatCode>_ * #\ ##0.0_ ;_ * \-#\ ##0.0_ ;_ * "-"??_ ;_ @_ </c:formatCode>
                <c:ptCount val="9"/>
                <c:pt idx="0">
                  <c:v>1.0159658687387727</c:v>
                </c:pt>
                <c:pt idx="1">
                  <c:v>0.96335876480416127</c:v>
                </c:pt>
                <c:pt idx="2">
                  <c:v>0.78468206563195819</c:v>
                </c:pt>
                <c:pt idx="3">
                  <c:v>0.92165241271261311</c:v>
                </c:pt>
                <c:pt idx="4">
                  <c:v>0.91882868163823561</c:v>
                </c:pt>
                <c:pt idx="5">
                  <c:v>1.2405515678902357</c:v>
                </c:pt>
                <c:pt idx="6">
                  <c:v>1.2934300406784867</c:v>
                </c:pt>
                <c:pt idx="7">
                  <c:v>1.1918683673503301</c:v>
                </c:pt>
                <c:pt idx="8">
                  <c:v>0.61416112152434699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6-4743-8BE4-4205A0E1408E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16-4743-8BE4-4205A0E1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795584"/>
        <c:axId val="557810048"/>
      </c:radarChart>
      <c:catAx>
        <c:axId val="55779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57810048"/>
        <c:crosses val="autoZero"/>
        <c:auto val="0"/>
        <c:lblAlgn val="ctr"/>
        <c:lblOffset val="100"/>
        <c:noMultiLvlLbl val="0"/>
      </c:catAx>
      <c:valAx>
        <c:axId val="55781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5779558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6534653465346523E-2"/>
          <c:y val="3.3639143730886847E-2"/>
          <c:w val="0.3589108910891089"/>
          <c:h val="0.16513841733086115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tiårsgrupper!$B$24</c:f>
              <c:strCache>
                <c:ptCount val="1"/>
                <c:pt idx="0">
                  <c:v>Lund syd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B9-4D1D-AA33-FA178429777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tiårsgrupper!$W$24:$AE$24</c:f>
              <c:numCache>
                <c:formatCode>_ * #\ ##0.0_ ;_ * \-#\ ##0.0_ ;_ * "-"??_ ;_ @_ </c:formatCode>
                <c:ptCount val="9"/>
                <c:pt idx="0">
                  <c:v>0.8326696208563682</c:v>
                </c:pt>
                <c:pt idx="1">
                  <c:v>0.89542138221280254</c:v>
                </c:pt>
                <c:pt idx="2">
                  <c:v>1.2419350777597138</c:v>
                </c:pt>
                <c:pt idx="3">
                  <c:v>0.85818092298853288</c:v>
                </c:pt>
                <c:pt idx="4">
                  <c:v>0.93776720303657768</c:v>
                </c:pt>
                <c:pt idx="5">
                  <c:v>0.97369262971004034</c:v>
                </c:pt>
                <c:pt idx="6">
                  <c:v>1.0764790464950049</c:v>
                </c:pt>
                <c:pt idx="7">
                  <c:v>1.1350069680040482</c:v>
                </c:pt>
                <c:pt idx="8">
                  <c:v>1.2709503542232643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9-4D1D-AA33-FA1784297779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9-4D1D-AA33-FA1784297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tiårsgrupper!$B$25</c:f>
              <c:strCache>
                <c:ptCount val="1"/>
                <c:pt idx="0">
                  <c:v>Kongsgård.-Gimlekoll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0-4A76-8281-144B3936CFF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tiårsgrupper!$W$25:$AE$25</c:f>
              <c:numCache>
                <c:formatCode>_ * #\ ##0.0_ ;_ * \-#\ ##0.0_ ;_ * "-"??_ ;_ @_ </c:formatCode>
                <c:ptCount val="9"/>
                <c:pt idx="0">
                  <c:v>1.0595923886103371</c:v>
                </c:pt>
                <c:pt idx="1">
                  <c:v>1.0669323192601732</c:v>
                </c:pt>
                <c:pt idx="2">
                  <c:v>0.91756939476344335</c:v>
                </c:pt>
                <c:pt idx="3">
                  <c:v>0.92695082399730411</c:v>
                </c:pt>
                <c:pt idx="4">
                  <c:v>0.96599365314754804</c:v>
                </c:pt>
                <c:pt idx="5">
                  <c:v>1.0172000313662117</c:v>
                </c:pt>
                <c:pt idx="6">
                  <c:v>0.99046670516154289</c:v>
                </c:pt>
                <c:pt idx="7">
                  <c:v>1.0209410381921911</c:v>
                </c:pt>
                <c:pt idx="8">
                  <c:v>1.2573904958140685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0-4A76-8281-144B3936CFFF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0-4A76-8281-144B3936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tiårsgrupper!$B$26</c:f>
              <c:strCache>
                <c:ptCount val="1"/>
                <c:pt idx="0">
                  <c:v>Strai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2C-4554-8637-5BCB000B41A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tiårsgrupper!$W$26:$AE$26</c:f>
              <c:numCache>
                <c:formatCode>_ * #\ ##0.0_ ;_ * \-#\ ##0.0_ ;_ * "-"??_ ;_ @_ </c:formatCode>
                <c:ptCount val="9"/>
                <c:pt idx="0">
                  <c:v>1.1073866116423952</c:v>
                </c:pt>
                <c:pt idx="1">
                  <c:v>1.3089806830885169</c:v>
                </c:pt>
                <c:pt idx="2">
                  <c:v>0.7030079858735454</c:v>
                </c:pt>
                <c:pt idx="3">
                  <c:v>0.91239297901469174</c:v>
                </c:pt>
                <c:pt idx="4">
                  <c:v>1.3190776680486045</c:v>
                </c:pt>
                <c:pt idx="5">
                  <c:v>0.97368968060086858</c:v>
                </c:pt>
                <c:pt idx="6">
                  <c:v>0.76981118320332431</c:v>
                </c:pt>
                <c:pt idx="7">
                  <c:v>0.78556050924917475</c:v>
                </c:pt>
                <c:pt idx="8">
                  <c:v>1.1720410632774503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C-4554-8637-5BCB000B41A6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C-4554-8637-5BCB000B4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tiårsgrupper!$B$27</c:f>
              <c:strCache>
                <c:ptCount val="1"/>
                <c:pt idx="0">
                  <c:v>Mosby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5C-4CB0-AE47-CFEE56F8EF4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tiårsgrupper!$W$27:$AE$27</c:f>
              <c:numCache>
                <c:formatCode>_ * #\ ##0.0_ ;_ * \-#\ ##0.0_ ;_ * "-"??_ ;_ @_ </c:formatCode>
                <c:ptCount val="9"/>
                <c:pt idx="0">
                  <c:v>1.1961275252164472</c:v>
                </c:pt>
                <c:pt idx="1">
                  <c:v>1.0269680201302613</c:v>
                </c:pt>
                <c:pt idx="2">
                  <c:v>0.81979645668199297</c:v>
                </c:pt>
                <c:pt idx="3">
                  <c:v>1.1350333425169223</c:v>
                </c:pt>
                <c:pt idx="4">
                  <c:v>1.0502928676037917</c:v>
                </c:pt>
                <c:pt idx="5">
                  <c:v>1.0445864488279608</c:v>
                </c:pt>
                <c:pt idx="6">
                  <c:v>0.97291196388261858</c:v>
                </c:pt>
                <c:pt idx="7">
                  <c:v>0.85644176276827189</c:v>
                </c:pt>
                <c:pt idx="8">
                  <c:v>0.62147278953470209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C-4CB0-AE47-CFEE56F8EF4D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C-4CB0-AE47-CFEE56F8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tiårsgrupper!$B$28</c:f>
              <c:strCache>
                <c:ptCount val="1"/>
                <c:pt idx="0">
                  <c:v>Eidet-Justneshalvøya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9B-4E23-A020-B64922EDF81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tiårsgrupper!$W$28:$AE$28</c:f>
              <c:numCache>
                <c:formatCode>_ * #\ ##0.0_ ;_ * \-#\ ##0.0_ ;_ * "-"??_ ;_ @_ </c:formatCode>
                <c:ptCount val="9"/>
                <c:pt idx="0">
                  <c:v>2.1574337678226909</c:v>
                </c:pt>
                <c:pt idx="1">
                  <c:v>0.8833244491002975</c:v>
                </c:pt>
                <c:pt idx="2">
                  <c:v>1.0775093752515112</c:v>
                </c:pt>
                <c:pt idx="3">
                  <c:v>1.748894534589035</c:v>
                </c:pt>
                <c:pt idx="4">
                  <c:v>1.0136967955060119</c:v>
                </c:pt>
                <c:pt idx="5">
                  <c:v>0.42933282341691864</c:v>
                </c:pt>
                <c:pt idx="6">
                  <c:v>0.33069291951240604</c:v>
                </c:pt>
                <c:pt idx="7">
                  <c:v>0.18936230425244369</c:v>
                </c:pt>
                <c:pt idx="8">
                  <c:v>3.5537025733668043E-2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B-4E23-A020-B64922EDF816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B-4E23-A020-B64922EDF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tiårsgrupper!$B$29</c:f>
              <c:strCache>
                <c:ptCount val="1"/>
                <c:pt idx="0">
                  <c:v>Rest-Justvik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D0-4A05-A9EC-5975C8C9BF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tiårsgrupper!$W$29:$AE$29</c:f>
              <c:numCache>
                <c:formatCode>_ * #\ ##0.0_ ;_ * \-#\ ##0.0_ ;_ * "-"??_ ;_ @_ </c:formatCode>
                <c:ptCount val="9"/>
                <c:pt idx="0">
                  <c:v>1.297261772494418</c:v>
                </c:pt>
                <c:pt idx="1">
                  <c:v>1.2025253963012306</c:v>
                </c:pt>
                <c:pt idx="2">
                  <c:v>0.77546857758148502</c:v>
                </c:pt>
                <c:pt idx="3">
                  <c:v>1.2793638233139797</c:v>
                </c:pt>
                <c:pt idx="4">
                  <c:v>1.0680873346822399</c:v>
                </c:pt>
                <c:pt idx="5">
                  <c:v>0.99360908613492127</c:v>
                </c:pt>
                <c:pt idx="6">
                  <c:v>0.83908534211178365</c:v>
                </c:pt>
                <c:pt idx="7">
                  <c:v>0.62738458913050921</c:v>
                </c:pt>
                <c:pt idx="8">
                  <c:v>0.29747008721691753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D0-4A05-A9EC-5975C8C9BF10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0-4A05-A9EC-5975C8C9B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tiårsgrupper!$B$30</c:f>
              <c:strCache>
                <c:ptCount val="1"/>
                <c:pt idx="0">
                  <c:v>Ålefjær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4A-44A1-A810-FD0FFA966BB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tiårsgrupper!$W$30:$AE$30</c:f>
              <c:numCache>
                <c:formatCode>_ * #\ ##0.0_ ;_ * \-#\ ##0.0_ ;_ * "-"??_ ;_ @_ </c:formatCode>
                <c:ptCount val="9"/>
                <c:pt idx="0">
                  <c:v>0.73513986962133793</c:v>
                </c:pt>
                <c:pt idx="1">
                  <c:v>1.2267788113264397</c:v>
                </c:pt>
                <c:pt idx="2">
                  <c:v>0.67165362266302242</c:v>
                </c:pt>
                <c:pt idx="3">
                  <c:v>0.85141041486460944</c:v>
                </c:pt>
                <c:pt idx="4">
                  <c:v>1.2941321953305938</c:v>
                </c:pt>
                <c:pt idx="5">
                  <c:v>1.1977133988882149</c:v>
                </c:pt>
                <c:pt idx="6">
                  <c:v>1.0822024272134871</c:v>
                </c:pt>
                <c:pt idx="7">
                  <c:v>1.3004411342119775</c:v>
                </c:pt>
                <c:pt idx="8">
                  <c:v>0.5242548714917129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A-44A1-A810-FD0FFA966BB3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A-44A1-A810-FD0FFA96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tiårsgrupper!$B$31</c:f>
              <c:strCache>
                <c:ptCount val="1"/>
                <c:pt idx="0">
                  <c:v>Tveit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2-4F32-8E35-F24012773D6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tiårsgrupper!$W$31:$AE$31</c:f>
              <c:numCache>
                <c:formatCode>_ * #\ ##0.0_ ;_ * \-#\ ##0.0_ ;_ * "-"??_ ;_ @_ </c:formatCode>
                <c:ptCount val="9"/>
                <c:pt idx="0">
                  <c:v>1.0414954758116228</c:v>
                </c:pt>
                <c:pt idx="1">
                  <c:v>1.0246684726582542</c:v>
                </c:pt>
                <c:pt idx="2">
                  <c:v>0.79860728856647156</c:v>
                </c:pt>
                <c:pt idx="3">
                  <c:v>0.9885683778254869</c:v>
                </c:pt>
                <c:pt idx="4">
                  <c:v>1.0160508585717116</c:v>
                </c:pt>
                <c:pt idx="5">
                  <c:v>1.0741410033435586</c:v>
                </c:pt>
                <c:pt idx="6">
                  <c:v>1.1032476693282138</c:v>
                </c:pt>
                <c:pt idx="7">
                  <c:v>0.91395049902160663</c:v>
                </c:pt>
                <c:pt idx="8">
                  <c:v>1.2594493789721568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2-4F32-8E35-F24012773D64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2-4F32-8E35-F24012773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tiårsgrupper!$B$32</c:f>
              <c:strCache>
                <c:ptCount val="1"/>
                <c:pt idx="0">
                  <c:v>Lauvåsen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0-4E00-9E2A-A5376BF2C5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tiårsgrupper!$W$32:$AE$32</c:f>
              <c:numCache>
                <c:formatCode>_ * #\ ##0.0_ ;_ * \-#\ ##0.0_ ;_ * "-"??_ ;_ @_ </c:formatCode>
                <c:ptCount val="9"/>
                <c:pt idx="0">
                  <c:v>2.2938722669735325</c:v>
                </c:pt>
                <c:pt idx="1">
                  <c:v>0.75086584238703935</c:v>
                </c:pt>
                <c:pt idx="2">
                  <c:v>0.86786572117174809</c:v>
                </c:pt>
                <c:pt idx="3">
                  <c:v>1.9870866321810354</c:v>
                </c:pt>
                <c:pt idx="4">
                  <c:v>1.0001140813405931</c:v>
                </c:pt>
                <c:pt idx="5">
                  <c:v>0.62125083108741863</c:v>
                </c:pt>
                <c:pt idx="6">
                  <c:v>0.21027809399902425</c:v>
                </c:pt>
                <c:pt idx="7">
                  <c:v>7.3699242600300002E-2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0-4E00-9E2A-A5376BF2C510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E0-4E00-9E2A-A5376BF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tiårsgrupper!$B$33</c:f>
              <c:strCache>
                <c:ptCount val="1"/>
                <c:pt idx="0">
                  <c:v>Hånes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A-4C41-92DA-C415C757A25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tiårsgrupper!$W$33:$AE$33</c:f>
              <c:numCache>
                <c:formatCode>_ * #\ ##0.0_ ;_ * \-#\ ##0.0_ ;_ * "-"??_ ;_ @_ </c:formatCode>
                <c:ptCount val="9"/>
                <c:pt idx="0">
                  <c:v>1.0162571357656989</c:v>
                </c:pt>
                <c:pt idx="1">
                  <c:v>1.0079758586726462</c:v>
                </c:pt>
                <c:pt idx="2">
                  <c:v>0.8663614773001066</c:v>
                </c:pt>
                <c:pt idx="3">
                  <c:v>0.93342588552615913</c:v>
                </c:pt>
                <c:pt idx="4">
                  <c:v>0.95279245965553971</c:v>
                </c:pt>
                <c:pt idx="5">
                  <c:v>0.96849096174972549</c:v>
                </c:pt>
                <c:pt idx="6">
                  <c:v>1.3317294233846901</c:v>
                </c:pt>
                <c:pt idx="7">
                  <c:v>1.2159454416207571</c:v>
                </c:pt>
                <c:pt idx="8">
                  <c:v>0.73528740109882729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A-4C41-92DA-C415C757A254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A-4C41-92DA-C415C757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84739326739653"/>
          <c:y val="0.19767520774879888"/>
          <c:w val="0.59232882671308673"/>
          <c:h val="0.7180261222640194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tiårsgrupper!$B$7</c:f>
              <c:strCache>
                <c:ptCount val="1"/>
                <c:pt idx="0">
                  <c:v>Tangvall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7328623939865309E-2"/>
                  <c:y val="-1.68344511727121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2-4643-BC1A-9C89B87C0AB4}"/>
                </c:ext>
              </c:extLst>
            </c:dLbl>
            <c:dLbl>
              <c:idx val="5"/>
              <c:layout>
                <c:manualLayout>
                  <c:x val="-4.7623144970067068E-2"/>
                  <c:y val="-1.10137541649537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2-4643-BC1A-9C89B87C0AB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tiårsgrupper!$W$7:$AE$7</c:f>
              <c:numCache>
                <c:formatCode>_ * #\ ##0.0_ ;_ * \-#\ ##0.0_ ;_ * "-"??_ ;_ @_ </c:formatCode>
                <c:ptCount val="9"/>
                <c:pt idx="0">
                  <c:v>0.90001098382694755</c:v>
                </c:pt>
                <c:pt idx="1">
                  <c:v>0.96176162281436517</c:v>
                </c:pt>
                <c:pt idx="2">
                  <c:v>0.65506371372512462</c:v>
                </c:pt>
                <c:pt idx="3">
                  <c:v>0.90659201597633055</c:v>
                </c:pt>
                <c:pt idx="4">
                  <c:v>0.90037141787330477</c:v>
                </c:pt>
                <c:pt idx="5">
                  <c:v>0.92078674043321429</c:v>
                </c:pt>
                <c:pt idx="6">
                  <c:v>1.2553117885997411</c:v>
                </c:pt>
                <c:pt idx="7">
                  <c:v>1.638499668021641</c:v>
                </c:pt>
                <c:pt idx="8">
                  <c:v>1.9082223261518179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2-4643-BC1A-9C89B87C0AB4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2-4643-BC1A-9C89B87C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32608"/>
        <c:axId val="544934528"/>
      </c:radarChart>
      <c:catAx>
        <c:axId val="54493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34528"/>
        <c:crosses val="autoZero"/>
        <c:auto val="0"/>
        <c:lblAlgn val="ctr"/>
        <c:lblOffset val="100"/>
        <c:noMultiLvlLbl val="0"/>
      </c:catAx>
      <c:valAx>
        <c:axId val="5449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3260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333333333333336E-2"/>
          <c:y val="9.1185410334346483E-3"/>
          <c:w val="0.58222257217847773"/>
          <c:h val="0.16413373860182368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tiårsgrupper!$B$34</c:f>
              <c:strCache>
                <c:ptCount val="1"/>
                <c:pt idx="0">
                  <c:v>Indre Randesund eksl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B-4ABD-8491-F6C054F75AF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tiårsgrupper!$W$34:$AE$34</c:f>
              <c:numCache>
                <c:formatCode>_ * #\ ##0.0_ ;_ * \-#\ ##0.0_ ;_ * "-"??_ ;_ @_ </c:formatCode>
                <c:ptCount val="9"/>
                <c:pt idx="0">
                  <c:v>1.0600967577987781</c:v>
                </c:pt>
                <c:pt idx="1">
                  <c:v>1.1932049559980684</c:v>
                </c:pt>
                <c:pt idx="2">
                  <c:v>0.85619592371478037</c:v>
                </c:pt>
                <c:pt idx="3">
                  <c:v>0.91487940217592534</c:v>
                </c:pt>
                <c:pt idx="4">
                  <c:v>1.0538659546535762</c:v>
                </c:pt>
                <c:pt idx="5">
                  <c:v>1.0103671144530779</c:v>
                </c:pt>
                <c:pt idx="6">
                  <c:v>0.94646631408499349</c:v>
                </c:pt>
                <c:pt idx="7">
                  <c:v>0.96883858764999908</c:v>
                </c:pt>
                <c:pt idx="8">
                  <c:v>1.0663593391155954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B-4ABD-8491-F6C054F75AFA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B-4ABD-8491-F6C054F7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tiårsgrupper!$B$35</c:f>
              <c:strCache>
                <c:ptCount val="1"/>
                <c:pt idx="0">
                  <c:v>Dvergsnes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3-406D-A514-193E6335D79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tiårsgrupper!$W$35:$AE$35</c:f>
              <c:numCache>
                <c:formatCode>_ * #\ ##0.0_ ;_ * \-#\ ##0.0_ ;_ * "-"??_ ;_ @_ </c:formatCode>
                <c:ptCount val="9"/>
                <c:pt idx="0">
                  <c:v>1.6371147905364678</c:v>
                </c:pt>
                <c:pt idx="1">
                  <c:v>1.2971968887305545</c:v>
                </c:pt>
                <c:pt idx="2">
                  <c:v>0.76204700604642095</c:v>
                </c:pt>
                <c:pt idx="3">
                  <c:v>1.2321378399640368</c:v>
                </c:pt>
                <c:pt idx="4">
                  <c:v>1.2712561211707094</c:v>
                </c:pt>
                <c:pt idx="5">
                  <c:v>0.98004783885116031</c:v>
                </c:pt>
                <c:pt idx="6">
                  <c:v>0.39377076411960132</c:v>
                </c:pt>
                <c:pt idx="7">
                  <c:v>0.35548186262168513</c:v>
                </c:pt>
                <c:pt idx="8">
                  <c:v>0.16691120499352974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3-406D-A514-193E6335D79C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3-406D-A514-193E6335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2090893802661"/>
          <c:y val="0.1949152626389008"/>
          <c:w val="0.60377408465993432"/>
          <c:h val="0.7231638729791101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tiårsgrupper!$B$36</c:f>
              <c:strCache>
                <c:ptCount val="1"/>
                <c:pt idx="0">
                  <c:v>Ytre Randesund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0.10650747257687915"/>
                  <c:y val="-3.51431513350805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EA-4403-BF30-DCF8815D673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tiårsgrupper!$W$36:$AE$36</c:f>
              <c:numCache>
                <c:formatCode>_ * #\ ##0.0_ ;_ * \-#\ ##0.0_ ;_ * "-"??_ ;_ @_ </c:formatCode>
                <c:ptCount val="9"/>
                <c:pt idx="0">
                  <c:v>1.0586897689623314</c:v>
                </c:pt>
                <c:pt idx="1">
                  <c:v>1.167528702650626</c:v>
                </c:pt>
                <c:pt idx="2">
                  <c:v>0.84039254402608876</c:v>
                </c:pt>
                <c:pt idx="3">
                  <c:v>0.92909473333765935</c:v>
                </c:pt>
                <c:pt idx="4">
                  <c:v>1.1701939190692725</c:v>
                </c:pt>
                <c:pt idx="5">
                  <c:v>1.0875981154183432</c:v>
                </c:pt>
                <c:pt idx="6">
                  <c:v>0.87371476760403499</c:v>
                </c:pt>
                <c:pt idx="7">
                  <c:v>1.0240117450465671</c:v>
                </c:pt>
                <c:pt idx="8">
                  <c:v>0.61329868400056953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A-4403-BF30-DCF8815D6739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A-4403-BF30-DCF8815D6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05568"/>
        <c:axId val="549011840"/>
      </c:radarChart>
      <c:catAx>
        <c:axId val="54900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9011840"/>
        <c:crosses val="autoZero"/>
        <c:auto val="0"/>
        <c:lblAlgn val="ctr"/>
        <c:lblOffset val="100"/>
        <c:noMultiLvlLbl val="0"/>
      </c:catAx>
      <c:valAx>
        <c:axId val="5490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900556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924704293853E-2"/>
          <c:y val="3.8348082595870206E-2"/>
          <c:w val="0.38057915004718901"/>
          <c:h val="0.15929242251798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84739326739653"/>
          <c:y val="0.19767520774879888"/>
          <c:w val="0.59232882671308673"/>
          <c:h val="0.7180261222640194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tiårsgrupper!$B$43</c:f>
              <c:strCache>
                <c:ptCount val="1"/>
                <c:pt idx="0">
                  <c:v>Randeund/Tveit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7328623939865309E-2"/>
                  <c:y val="-1.68344511727121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3B-45E9-B7E3-307DEA81B3E6}"/>
                </c:ext>
              </c:extLst>
            </c:dLbl>
            <c:dLbl>
              <c:idx val="5"/>
              <c:layout>
                <c:manualLayout>
                  <c:x val="-4.7623144970067068E-2"/>
                  <c:y val="-1.10137541649537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B-45E9-B7E3-307DEA81B3E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tiårsgrupper!$C$45:$K$45</c:f>
              <c:numCache>
                <c:formatCode>_ * #\ ##0.00_ ;_ * \-#\ ##0.00_ ;_ * "-"??_ ;_ @_ </c:formatCode>
                <c:ptCount val="9"/>
                <c:pt idx="0">
                  <c:v>1.1699381644987366</c:v>
                </c:pt>
                <c:pt idx="1">
                  <c:v>1.1319451600988331</c:v>
                </c:pt>
                <c:pt idx="2">
                  <c:v>0.83345448604525085</c:v>
                </c:pt>
                <c:pt idx="3">
                  <c:v>1.0085950400149875</c:v>
                </c:pt>
                <c:pt idx="4">
                  <c:v>1.0753633886076057</c:v>
                </c:pt>
                <c:pt idx="5">
                  <c:v>1.0065317615082607</c:v>
                </c:pt>
                <c:pt idx="6">
                  <c:v>0.9331678825870221</c:v>
                </c:pt>
                <c:pt idx="7">
                  <c:v>0.89974096504417778</c:v>
                </c:pt>
                <c:pt idx="8">
                  <c:v>0.80087226335107375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3B-45E9-B7E3-307DEA81B3E6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3B-45E9-B7E3-307DEA81B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32608"/>
        <c:axId val="544934528"/>
      </c:radarChart>
      <c:catAx>
        <c:axId val="54493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34528"/>
        <c:crosses val="autoZero"/>
        <c:auto val="0"/>
        <c:lblAlgn val="ctr"/>
        <c:lblOffset val="100"/>
        <c:noMultiLvlLbl val="0"/>
      </c:catAx>
      <c:valAx>
        <c:axId val="5449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0_ ;_ * \-#\ ##0.0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3260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333333333333336E-2"/>
          <c:y val="9.1185410334346483E-3"/>
          <c:w val="0.58222257217847773"/>
          <c:h val="0.16413373860182368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Befolkning 1.1.-20 i områder i nye Kristiansand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AAF-4F71-84A9-B97EC1DA4E07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0D3-49EF-AC30-E1D9468A25DF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0D3-49EF-AC30-E1D9468A25DF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0D3-49EF-AC30-E1D9468A25DF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8F-4D27-9B0F-F724CB661FE4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8F-4D27-9B0F-F724CB661FE4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8F-4D27-9B0F-F724CB661FE4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8F-4D27-9B0F-F724CB661FE4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78F-4D27-9B0F-F724CB661FE4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8F-4D27-9B0F-F724CB661FE4}"/>
              </c:ext>
            </c:extLst>
          </c:dPt>
          <c:dLbls>
            <c:dLbl>
              <c:idx val="23"/>
              <c:layout>
                <c:manualLayout>
                  <c:x val="0"/>
                  <c:y val="-3.4078807241746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D3-49EF-AC30-E1D9468A25DF}"/>
                </c:ext>
              </c:extLst>
            </c:dLbl>
            <c:dLbl>
              <c:idx val="24"/>
              <c:layout>
                <c:manualLayout>
                  <c:x val="-8.4121976866456359E-3"/>
                  <c:y val="-8.51970181043663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D3-49EF-AC30-E1D9468A25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tiårsgrupper!$B$5:$B$36</c:f>
              <c:strCache>
                <c:ptCount val="32"/>
                <c:pt idx="0">
                  <c:v>Lunde</c:v>
                </c:pt>
                <c:pt idx="1">
                  <c:v>Åros-Høllen</c:v>
                </c:pt>
                <c:pt idx="2">
                  <c:v>Tangvall</c:v>
                </c:pt>
                <c:pt idx="3">
                  <c:v>Langenes</c:v>
                </c:pt>
                <c:pt idx="4">
                  <c:v>Rosseland</c:v>
                </c:pt>
                <c:pt idx="5">
                  <c:v>Nodelandsheia</c:v>
                </c:pt>
                <c:pt idx="6">
                  <c:v>Nodeland</c:v>
                </c:pt>
                <c:pt idx="7">
                  <c:v>Finsland</c:v>
                </c:pt>
                <c:pt idx="8">
                  <c:v>Flekkerøy</c:v>
                </c:pt>
                <c:pt idx="9">
                  <c:v>Ytre Vågsbygd eksl. </c:v>
                </c:pt>
                <c:pt idx="10">
                  <c:v>Andøya</c:v>
                </c:pt>
                <c:pt idx="11">
                  <c:v>Midtre Vågsbygd</c:v>
                </c:pt>
                <c:pt idx="12">
                  <c:v>Øvre Slettheia</c:v>
                </c:pt>
                <c:pt idx="13">
                  <c:v>Nedre Slettheia</c:v>
                </c:pt>
                <c:pt idx="14">
                  <c:v>Hellemyr</c:v>
                </c:pt>
                <c:pt idx="15">
                  <c:v>Tinnheia</c:v>
                </c:pt>
                <c:pt idx="16">
                  <c:v>Grim</c:v>
                </c:pt>
                <c:pt idx="17">
                  <c:v>Kvadraturen Eg</c:v>
                </c:pt>
                <c:pt idx="18">
                  <c:v>Lund Nord</c:v>
                </c:pt>
                <c:pt idx="19">
                  <c:v>Lund syd</c:v>
                </c:pt>
                <c:pt idx="20">
                  <c:v>Kongsgård.-Gimlekoll</c:v>
                </c:pt>
                <c:pt idx="21">
                  <c:v>Strai</c:v>
                </c:pt>
                <c:pt idx="22">
                  <c:v>Mosby</c:v>
                </c:pt>
                <c:pt idx="23">
                  <c:v>Eidet-Justneshalvøya</c:v>
                </c:pt>
                <c:pt idx="24">
                  <c:v>Rest-Justvik</c:v>
                </c:pt>
                <c:pt idx="25">
                  <c:v>Ålefjær</c:v>
                </c:pt>
                <c:pt idx="26">
                  <c:v>Tveit</c:v>
                </c:pt>
                <c:pt idx="27">
                  <c:v>Lauvåsen</c:v>
                </c:pt>
                <c:pt idx="28">
                  <c:v>Hånes</c:v>
                </c:pt>
                <c:pt idx="29">
                  <c:v>Indre Randesund eksl</c:v>
                </c:pt>
                <c:pt idx="30">
                  <c:v>Dvergsnes</c:v>
                </c:pt>
                <c:pt idx="31">
                  <c:v>Ytre Randesund</c:v>
                </c:pt>
              </c:strCache>
            </c:strRef>
          </c:cat>
          <c:val>
            <c:numRef>
              <c:f>tiårsgrupper!$L$5:$L$36</c:f>
              <c:numCache>
                <c:formatCode>General</c:formatCode>
                <c:ptCount val="32"/>
                <c:pt idx="0">
                  <c:v>4701</c:v>
                </c:pt>
                <c:pt idx="1">
                  <c:v>3030</c:v>
                </c:pt>
                <c:pt idx="2">
                  <c:v>2084</c:v>
                </c:pt>
                <c:pt idx="3">
                  <c:v>1759</c:v>
                </c:pt>
                <c:pt idx="4">
                  <c:v>1327</c:v>
                </c:pt>
                <c:pt idx="5">
                  <c:v>1390</c:v>
                </c:pt>
                <c:pt idx="6">
                  <c:v>2967</c:v>
                </c:pt>
                <c:pt idx="7">
                  <c:v>1017</c:v>
                </c:pt>
                <c:pt idx="8">
                  <c:v>3527</c:v>
                </c:pt>
                <c:pt idx="9">
                  <c:v>5228</c:v>
                </c:pt>
                <c:pt idx="10">
                  <c:v>1328</c:v>
                </c:pt>
                <c:pt idx="11">
                  <c:v>8766</c:v>
                </c:pt>
                <c:pt idx="12">
                  <c:v>2227</c:v>
                </c:pt>
                <c:pt idx="13">
                  <c:v>2467</c:v>
                </c:pt>
                <c:pt idx="14">
                  <c:v>3946</c:v>
                </c:pt>
                <c:pt idx="15">
                  <c:v>2977</c:v>
                </c:pt>
                <c:pt idx="16">
                  <c:v>5373</c:v>
                </c:pt>
                <c:pt idx="17">
                  <c:v>8303</c:v>
                </c:pt>
                <c:pt idx="18">
                  <c:v>7063</c:v>
                </c:pt>
                <c:pt idx="19">
                  <c:v>5596</c:v>
                </c:pt>
                <c:pt idx="20">
                  <c:v>6001</c:v>
                </c:pt>
                <c:pt idx="21">
                  <c:v>1914</c:v>
                </c:pt>
                <c:pt idx="22">
                  <c:v>2215</c:v>
                </c:pt>
                <c:pt idx="23">
                  <c:v>2152</c:v>
                </c:pt>
                <c:pt idx="24">
                  <c:v>1971</c:v>
                </c:pt>
                <c:pt idx="25">
                  <c:v>389</c:v>
                </c:pt>
                <c:pt idx="26">
                  <c:v>3198</c:v>
                </c:pt>
                <c:pt idx="27">
                  <c:v>572</c:v>
                </c:pt>
                <c:pt idx="28">
                  <c:v>4403</c:v>
                </c:pt>
                <c:pt idx="29">
                  <c:v>7339</c:v>
                </c:pt>
                <c:pt idx="30">
                  <c:v>3360</c:v>
                </c:pt>
                <c:pt idx="31">
                  <c:v>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F-4D27-9B0F-F724CB661F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821680"/>
        <c:axId val="988822992"/>
      </c:barChart>
      <c:catAx>
        <c:axId val="98882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988822992"/>
        <c:crosses val="autoZero"/>
        <c:auto val="1"/>
        <c:lblAlgn val="ctr"/>
        <c:lblOffset val="100"/>
        <c:noMultiLvlLbl val="0"/>
      </c:catAx>
      <c:valAx>
        <c:axId val="98882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988821680"/>
        <c:crosses val="autoZero"/>
        <c:crossBetween val="between"/>
      </c:valAx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84739326739653"/>
          <c:y val="0.19767520774879888"/>
          <c:w val="0.59232882671308673"/>
          <c:h val="0.7180261222640194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tiårsgrupper!$B$57</c:f>
              <c:strCache>
                <c:ptCount val="1"/>
                <c:pt idx="0">
                  <c:v>Vågsbygd distrikt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7328623939865309E-2"/>
                  <c:y val="-1.68344511727121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69-4524-AAB5-0D92D7036725}"/>
                </c:ext>
              </c:extLst>
            </c:dLbl>
            <c:dLbl>
              <c:idx val="5"/>
              <c:layout>
                <c:manualLayout>
                  <c:x val="-4.7623144970067068E-2"/>
                  <c:y val="-1.10137541649537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69-4524-AAB5-0D92D703672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tiårsgrupper!$C$59:$K$59</c:f>
              <c:numCache>
                <c:formatCode>_ * #\ ##0.00_ ;_ * \-#\ ##0.00_ ;_ * "-"??_ ;_ @_ </c:formatCode>
                <c:ptCount val="9"/>
                <c:pt idx="0">
                  <c:v>0.99852897319941203</c:v>
                </c:pt>
                <c:pt idx="1">
                  <c:v>1.0878241257070549</c:v>
                </c:pt>
                <c:pt idx="2">
                  <c:v>0.82899853304289628</c:v>
                </c:pt>
                <c:pt idx="3">
                  <c:v>0.96844141574323095</c:v>
                </c:pt>
                <c:pt idx="4">
                  <c:v>1.0506775519576801</c:v>
                </c:pt>
                <c:pt idx="5">
                  <c:v>1.0884372496798775</c:v>
                </c:pt>
                <c:pt idx="6">
                  <c:v>0.99794043358565088</c:v>
                </c:pt>
                <c:pt idx="7">
                  <c:v>1.0152670924308584</c:v>
                </c:pt>
                <c:pt idx="8">
                  <c:v>1.0589589889778821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9-4524-AAB5-0D92D7036725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69-4524-AAB5-0D92D7036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32608"/>
        <c:axId val="544934528"/>
      </c:radarChart>
      <c:catAx>
        <c:axId val="54493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34528"/>
        <c:crosses val="autoZero"/>
        <c:auto val="0"/>
        <c:lblAlgn val="ctr"/>
        <c:lblOffset val="100"/>
        <c:noMultiLvlLbl val="0"/>
      </c:catAx>
      <c:valAx>
        <c:axId val="5449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0_ ;_ * \-#\ ##0.0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3260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333333333333336E-2"/>
          <c:y val="9.1185410334346483E-3"/>
          <c:w val="0.58222257217847773"/>
          <c:h val="0.16413373860182368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84739326739653"/>
          <c:y val="0.19767520774879888"/>
          <c:w val="0.59232882671308673"/>
          <c:h val="0.7180261222640194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tiårsgrupper!$B$53</c:f>
              <c:strCache>
                <c:ptCount val="1"/>
                <c:pt idx="0">
                  <c:v>Eidsbukta/Justneshalvøya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7328623939865309E-2"/>
                  <c:y val="-1.68344511727121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44-4023-83E5-55F34206C536}"/>
                </c:ext>
              </c:extLst>
            </c:dLbl>
            <c:dLbl>
              <c:idx val="5"/>
              <c:layout>
                <c:manualLayout>
                  <c:x val="-4.7623144970067068E-2"/>
                  <c:y val="-1.10137541649537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44-4023-83E5-55F34206C53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tiårsgrupper!$W$53:$AE$53</c:f>
              <c:numCache>
                <c:formatCode>_ * #\ ##0.0_ ;_ * \-#\ ##0.0_ ;_ * "-"??_ ;_ @_ </c:formatCode>
                <c:ptCount val="9"/>
                <c:pt idx="0">
                  <c:v>2.1574337678226909</c:v>
                </c:pt>
                <c:pt idx="1">
                  <c:v>0.8833244491002975</c:v>
                </c:pt>
                <c:pt idx="2">
                  <c:v>1.0775093752515112</c:v>
                </c:pt>
                <c:pt idx="3">
                  <c:v>1.748894534589035</c:v>
                </c:pt>
                <c:pt idx="4">
                  <c:v>1.0136967955060119</c:v>
                </c:pt>
                <c:pt idx="5">
                  <c:v>0.42933282341691864</c:v>
                </c:pt>
                <c:pt idx="6">
                  <c:v>0.33069291951240604</c:v>
                </c:pt>
                <c:pt idx="7">
                  <c:v>0.18936230425244369</c:v>
                </c:pt>
                <c:pt idx="8">
                  <c:v>3.5537025733668043E-2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4-4023-83E5-55F34206C536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4-4023-83E5-55F34206C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32608"/>
        <c:axId val="544934528"/>
      </c:radarChart>
      <c:catAx>
        <c:axId val="54493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34528"/>
        <c:crosses val="autoZero"/>
        <c:auto val="0"/>
        <c:lblAlgn val="ctr"/>
        <c:lblOffset val="100"/>
        <c:noMultiLvlLbl val="0"/>
      </c:catAx>
      <c:valAx>
        <c:axId val="5449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3260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333333333333336E-2"/>
          <c:y val="9.1185410334346483E-3"/>
          <c:w val="0.68323282936740348"/>
          <c:h val="0.16413373860182368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84739326739653"/>
          <c:y val="0.19767520774879888"/>
          <c:w val="0.59232882671308673"/>
          <c:h val="0.7180261222640194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tiårsgrupper!$B$54</c:f>
              <c:strCache>
                <c:ptCount val="1"/>
                <c:pt idx="0">
                  <c:v>Rest-Justvik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3.7328623939865309E-2"/>
                  <c:y val="-1.68344511727121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AE-4023-8EF1-58F133BB0FA6}"/>
                </c:ext>
              </c:extLst>
            </c:dLbl>
            <c:dLbl>
              <c:idx val="5"/>
              <c:layout>
                <c:manualLayout>
                  <c:x val="-4.7623144970067068E-2"/>
                  <c:y val="-1.10137541649537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E-4023-8EF1-58F133BB0FA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tiårsgrupper!$W$54:$AE$54</c:f>
              <c:numCache>
                <c:formatCode>_ * #\ ##0.0_ ;_ * \-#\ ##0.0_ ;_ * "-"??_ ;_ @_ </c:formatCode>
                <c:ptCount val="9"/>
                <c:pt idx="0">
                  <c:v>1.297261772494418</c:v>
                </c:pt>
                <c:pt idx="1">
                  <c:v>1.2025253963012306</c:v>
                </c:pt>
                <c:pt idx="2">
                  <c:v>0.77546857758148502</c:v>
                </c:pt>
                <c:pt idx="3">
                  <c:v>1.2793638233139797</c:v>
                </c:pt>
                <c:pt idx="4">
                  <c:v>1.0680873346822399</c:v>
                </c:pt>
                <c:pt idx="5">
                  <c:v>0.99360908613492127</c:v>
                </c:pt>
                <c:pt idx="6">
                  <c:v>0.83908534211178365</c:v>
                </c:pt>
                <c:pt idx="7">
                  <c:v>0.62738458913050921</c:v>
                </c:pt>
                <c:pt idx="8">
                  <c:v>0.29747008721691753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E-4023-8EF1-58F133BB0FA6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AE-4023-8EF1-58F133BB0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32608"/>
        <c:axId val="544934528"/>
      </c:radarChart>
      <c:catAx>
        <c:axId val="54493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34528"/>
        <c:crosses val="autoZero"/>
        <c:auto val="0"/>
        <c:lblAlgn val="ctr"/>
        <c:lblOffset val="100"/>
        <c:noMultiLvlLbl val="0"/>
      </c:catAx>
      <c:valAx>
        <c:axId val="5449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32608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333333333333336E-2"/>
          <c:y val="9.1185410334346483E-3"/>
          <c:w val="0.58222257217847773"/>
          <c:h val="0.16413373860182368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o-NO"/>
        </a:p>
      </c:tx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3036917179295"/>
          <c:y val="0.19710226872157266"/>
          <c:w val="0.65092147668717193"/>
          <c:h val="0.71884356827867679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tiårsgrupper!$B$8</c:f>
              <c:strCache>
                <c:ptCount val="1"/>
                <c:pt idx="0">
                  <c:v>Langenes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6533132359785883E-2"/>
                  <c:y val="-1.898580502193773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2-44F2-B94D-ACB9CC72FA1A}"/>
                </c:ext>
              </c:extLst>
            </c:dLbl>
            <c:dLbl>
              <c:idx val="4"/>
              <c:layout>
                <c:manualLayout>
                  <c:x val="6.1335654564798441E-2"/>
                  <c:y val="6.63349332956430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2-44F2-B94D-ACB9CC72FA1A}"/>
                </c:ext>
              </c:extLst>
            </c:dLbl>
            <c:dLbl>
              <c:idx val="8"/>
              <c:layout>
                <c:manualLayout>
                  <c:x val="-8.3040695656092775E-2"/>
                  <c:y val="-4.220317156917479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2-44F2-B94D-ACB9CC72FA1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tiårsgrupper!$W$8:$AE$8</c:f>
              <c:numCache>
                <c:formatCode>_ * #\ ##0.0_ ;_ * \-#\ ##0.0_ ;_ * "-"??_ ;_ @_ </c:formatCode>
                <c:ptCount val="9"/>
                <c:pt idx="0">
                  <c:v>0.999358033309106</c:v>
                </c:pt>
                <c:pt idx="1">
                  <c:v>1.2118073208111049</c:v>
                </c:pt>
                <c:pt idx="2">
                  <c:v>0.85779026263326508</c:v>
                </c:pt>
                <c:pt idx="3">
                  <c:v>0.78738632299278111</c:v>
                </c:pt>
                <c:pt idx="4">
                  <c:v>1.1187632038500617</c:v>
                </c:pt>
                <c:pt idx="5">
                  <c:v>1.0550001479978626</c:v>
                </c:pt>
                <c:pt idx="6">
                  <c:v>0.96870579213876806</c:v>
                </c:pt>
                <c:pt idx="7">
                  <c:v>1.1823162936461999</c:v>
                </c:pt>
                <c:pt idx="8">
                  <c:v>0.81156680788626179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B2-44F2-B94D-ACB9CC72FA1A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2-44F2-B94D-ACB9CC72F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71776"/>
        <c:axId val="544973952"/>
      </c:radarChart>
      <c:catAx>
        <c:axId val="54497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4973952"/>
        <c:crosses val="autoZero"/>
        <c:auto val="0"/>
        <c:lblAlgn val="ctr"/>
        <c:lblOffset val="100"/>
        <c:noMultiLvlLbl val="0"/>
      </c:catAx>
      <c:valAx>
        <c:axId val="5449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497177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255813953488372E-2"/>
          <c:y val="3.9393939393939391E-2"/>
          <c:w val="0.42151162790697677"/>
          <c:h val="0.1636363636363636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61505075074344"/>
          <c:y val="0.19942282719417265"/>
          <c:w val="0.53679735233845927"/>
          <c:h val="0.71676610353847559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tiårsgrupper!$B$9</c:f>
              <c:strCache>
                <c:ptCount val="1"/>
                <c:pt idx="0">
                  <c:v>Rosseland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6.709973493570047E-2"/>
                  <c:y val="-3.513004550702300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2D-4BDF-A496-637CA09645E9}"/>
                </c:ext>
              </c:extLst>
            </c:dLbl>
            <c:dLbl>
              <c:idx val="8"/>
              <c:layout>
                <c:manualLayout>
                  <c:x val="-7.2579405498711919E-2"/>
                  <c:y val="-6.990100383573431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D-4BDF-A496-637CA09645E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tiårsgrupper!$W$9:$AE$9</c:f>
              <c:numCache>
                <c:formatCode>_ * #\ ##0.0_ ;_ * \-#\ ##0.0_ ;_ * "-"??_ ;_ @_ </c:formatCode>
                <c:ptCount val="9"/>
                <c:pt idx="0">
                  <c:v>1.0648269151889196</c:v>
                </c:pt>
                <c:pt idx="1">
                  <c:v>1.3785468506578316</c:v>
                </c:pt>
                <c:pt idx="2">
                  <c:v>0.7777161822930424</c:v>
                </c:pt>
                <c:pt idx="3">
                  <c:v>0.96430380788854952</c:v>
                </c:pt>
                <c:pt idx="4">
                  <c:v>1.138095155953883</c:v>
                </c:pt>
                <c:pt idx="5">
                  <c:v>0.99379325778773464</c:v>
                </c:pt>
                <c:pt idx="6">
                  <c:v>0.78554529363312942</c:v>
                </c:pt>
                <c:pt idx="7">
                  <c:v>1.1012862456183488</c:v>
                </c:pt>
                <c:pt idx="8">
                  <c:v>0.53788470801504684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D-4BDF-A496-637CA09645E9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2D-4BDF-A496-637CA096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60064"/>
        <c:axId val="545561984"/>
      </c:radarChart>
      <c:catAx>
        <c:axId val="545560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5561984"/>
        <c:crosses val="autoZero"/>
        <c:auto val="0"/>
        <c:lblAlgn val="ctr"/>
        <c:lblOffset val="100"/>
        <c:noMultiLvlLbl val="0"/>
      </c:catAx>
      <c:valAx>
        <c:axId val="54556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556006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336570008075914"/>
          <c:y val="3.6253776435045321E-2"/>
          <c:w val="0.34855863870381593"/>
          <c:h val="0.160121242397570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12084357116"/>
          <c:y val="0.19540320704405101"/>
          <c:w val="0.60192119637645647"/>
          <c:h val="0.72126772011848228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tiårsgrupper!$B$10</c:f>
              <c:strCache>
                <c:ptCount val="1"/>
                <c:pt idx="0">
                  <c:v>Nodelandsheia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5441587606542301E-2"/>
                  <c:y val="-3.10248552113927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03-49E1-BB6C-D0778FFA592E}"/>
                </c:ext>
              </c:extLst>
            </c:dLbl>
            <c:dLbl>
              <c:idx val="4"/>
              <c:layout>
                <c:manualLayout>
                  <c:x val="3.6963448609491772E-2"/>
                  <c:y val="-9.9471846628659353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3-49E1-BB6C-D0778FFA592E}"/>
                </c:ext>
              </c:extLst>
            </c:dLbl>
            <c:dLbl>
              <c:idx val="5"/>
              <c:layout>
                <c:manualLayout>
                  <c:x val="-4.0798239430017813E-2"/>
                  <c:y val="-1.396671670755659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03-49E1-BB6C-D0778FFA592E}"/>
                </c:ext>
              </c:extLst>
            </c:dLbl>
            <c:dLbl>
              <c:idx val="8"/>
              <c:layout>
                <c:manualLayout>
                  <c:x val="-4.5858802218293013E-2"/>
                  <c:y val="-3.40519748212699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03-49E1-BB6C-D0778FFA592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tiårsgrupper!$W$10:$AE$10</c:f>
              <c:numCache>
                <c:formatCode>_ * #\ ##0.0_ ;_ * \-#\ ##0.0_ ;_ * "-"??_ ;_ @_ </c:formatCode>
                <c:ptCount val="9"/>
                <c:pt idx="0">
                  <c:v>1.3191140758279454</c:v>
                </c:pt>
                <c:pt idx="1">
                  <c:v>1.2016254328208256</c:v>
                </c:pt>
                <c:pt idx="2">
                  <c:v>0.97272598305206048</c:v>
                </c:pt>
                <c:pt idx="3">
                  <c:v>1.185946773262442</c:v>
                </c:pt>
                <c:pt idx="4">
                  <c:v>1.1688239732778178</c:v>
                </c:pt>
                <c:pt idx="5">
                  <c:v>0.97147540032490143</c:v>
                </c:pt>
                <c:pt idx="6">
                  <c:v>0.90858290112096374</c:v>
                </c:pt>
                <c:pt idx="7">
                  <c:v>0.21229623551913757</c:v>
                </c:pt>
                <c:pt idx="8">
                  <c:v>9.1697457288793319E-2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03-49E1-BB6C-D0778FFA592E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03-49E1-BB6C-D0778FFA5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07040"/>
        <c:axId val="545208576"/>
      </c:radarChart>
      <c:catAx>
        <c:axId val="54520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45208576"/>
        <c:crosses val="autoZero"/>
        <c:auto val="0"/>
        <c:lblAlgn val="ctr"/>
        <c:lblOffset val="100"/>
        <c:noMultiLvlLbl val="0"/>
      </c:catAx>
      <c:valAx>
        <c:axId val="54520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45207040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4000000000000001E-2"/>
          <c:y val="3.3033033033033031E-2"/>
          <c:w val="0.38666701662292213"/>
          <c:h val="0.1591595532540414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21243523316059"/>
          <c:y val="0.19770868724202575"/>
          <c:w val="0.65025906735751282"/>
          <c:h val="0.71920116663403555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tiårsgrupper!$B$11</c:f>
              <c:strCache>
                <c:ptCount val="1"/>
                <c:pt idx="0">
                  <c:v>Nodeland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5619346900655694E-2"/>
                  <c:y val="-3.135838025621403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9-4DC6-9CAE-94A7963EA5D9}"/>
                </c:ext>
              </c:extLst>
            </c:dLbl>
            <c:dLbl>
              <c:idx val="4"/>
              <c:layout>
                <c:manualLayout>
                  <c:x val="4.4064389040705552E-2"/>
                  <c:y val="-1.16870246331600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9-4DC6-9CAE-94A7963EA5D9}"/>
                </c:ext>
              </c:extLst>
            </c:dLbl>
            <c:dLbl>
              <c:idx val="5"/>
              <c:layout>
                <c:manualLayout>
                  <c:x val="-4.6946071595227012E-2"/>
                  <c:y val="7.7090736647201803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99-4DC6-9CAE-94A7963EA5D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tiårsgrupper!$W$11:$AE$11</c:f>
              <c:numCache>
                <c:formatCode>_ * #\ ##0.0_ ;_ * \-#\ ##0.0_ ;_ * "-"??_ ;_ @_ </c:formatCode>
                <c:ptCount val="9"/>
                <c:pt idx="0">
                  <c:v>0.89012861590007664</c:v>
                </c:pt>
                <c:pt idx="1">
                  <c:v>0.9033935215886808</c:v>
                </c:pt>
                <c:pt idx="2">
                  <c:v>0.94444074994630822</c:v>
                </c:pt>
                <c:pt idx="3">
                  <c:v>0.9133155199439279</c:v>
                </c:pt>
                <c:pt idx="4">
                  <c:v>0.92548473937604725</c:v>
                </c:pt>
                <c:pt idx="5">
                  <c:v>1.0459851089774734</c:v>
                </c:pt>
                <c:pt idx="6">
                  <c:v>0.99320431725727187</c:v>
                </c:pt>
                <c:pt idx="7">
                  <c:v>1.4397723735850991</c:v>
                </c:pt>
                <c:pt idx="8">
                  <c:v>1.512158136240674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99-4DC6-9CAE-94A7963EA5D9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99-4DC6-9CAE-94A7963E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150144"/>
        <c:axId val="554897792"/>
      </c:radarChart>
      <c:catAx>
        <c:axId val="55415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no-NO"/>
          </a:p>
        </c:txPr>
        <c:crossAx val="554897792"/>
        <c:crosses val="autoZero"/>
        <c:auto val="0"/>
        <c:lblAlgn val="ctr"/>
        <c:lblOffset val="100"/>
        <c:noMultiLvlLbl val="0"/>
      </c:catAx>
      <c:valAx>
        <c:axId val="55489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o-NO"/>
          </a:p>
        </c:txPr>
        <c:crossAx val="554150144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1609195402298847E-2"/>
          <c:y val="3.5928143712574849E-2"/>
          <c:w val="0.41666779799076842"/>
          <c:h val="0.1586830276454964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386374345221"/>
          <c:y val="0.19714383694882692"/>
          <c:w val="0.54077363003464929"/>
          <c:h val="0.7200035784218025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tiårsgrupper!$B$12</c:f>
              <c:strCache>
                <c:ptCount val="1"/>
                <c:pt idx="0">
                  <c:v>Finsland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5255656384118643E-2"/>
                  <c:y val="-6.483698224332612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AC-40D7-9BC9-A6507CBDBA6C}"/>
                </c:ext>
              </c:extLst>
            </c:dLbl>
            <c:dLbl>
              <c:idx val="1"/>
              <c:layout>
                <c:manualLayout>
                  <c:x val="7.7384487894081602E-2"/>
                  <c:y val="-7.216186717038464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C-40D7-9BC9-A6507CBDBA6C}"/>
                </c:ext>
              </c:extLst>
            </c:dLbl>
            <c:dLbl>
              <c:idx val="4"/>
              <c:layout>
                <c:manualLayout>
                  <c:x val="3.7625039421573477E-2"/>
                  <c:y val="2.7497637120473969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AC-40D7-9BC9-A6507CBDBA6C}"/>
                </c:ext>
              </c:extLst>
            </c:dLbl>
            <c:dLbl>
              <c:idx val="5"/>
              <c:layout>
                <c:manualLayout>
                  <c:x val="-4.4299003055593499E-2"/>
                  <c:y val="1.136609167288176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C-40D7-9BC9-A6507CBDBA6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tiårsgrupper!$W$12:$AE$12</c:f>
              <c:numCache>
                <c:formatCode>_ * #\ ##0.0_ ;_ * \-#\ ##0.0_ ;_ * "-"??_ ;_ @_ </c:formatCode>
                <c:ptCount val="9"/>
                <c:pt idx="0">
                  <c:v>1.1826486646835028</c:v>
                </c:pt>
                <c:pt idx="1">
                  <c:v>1.1339963758254314</c:v>
                </c:pt>
                <c:pt idx="2">
                  <c:v>0.7771402252980778</c:v>
                </c:pt>
                <c:pt idx="3">
                  <c:v>1.0658041878755691</c:v>
                </c:pt>
                <c:pt idx="4">
                  <c:v>1.087505236399722</c:v>
                </c:pt>
                <c:pt idx="5">
                  <c:v>1.0870701748821257</c:v>
                </c:pt>
                <c:pt idx="6">
                  <c:v>1.0348494203196816</c:v>
                </c:pt>
                <c:pt idx="7">
                  <c:v>0.59413522484332315</c:v>
                </c:pt>
                <c:pt idx="8">
                  <c:v>0.77703902351506471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C-40D7-9BC9-A6507CBDBA6C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AC-40D7-9BC9-A6507CBDB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14336"/>
        <c:axId val="546016256"/>
      </c:radarChart>
      <c:catAx>
        <c:axId val="54601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016256"/>
        <c:crosses val="autoZero"/>
        <c:auto val="0"/>
        <c:lblAlgn val="ctr"/>
        <c:lblOffset val="100"/>
        <c:noMultiLvlLbl val="0"/>
      </c:catAx>
      <c:valAx>
        <c:axId val="54601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014336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01193317422433"/>
          <c:y val="3.5820895522388062E-2"/>
          <c:w val="0.34606205250596656"/>
          <c:h val="0.158209738708034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9528593034294"/>
          <c:y val="0.19714383694882692"/>
          <c:w val="0.60000015258792938"/>
          <c:h val="0.72000357842180251"/>
        </c:manualLayout>
      </c:layout>
      <c:radarChart>
        <c:radarStyle val="marker"/>
        <c:varyColors val="0"/>
        <c:ser>
          <c:idx val="0"/>
          <c:order val="0"/>
          <c:tx>
            <c:strRef>
              <c:f>tiårsgrupper!$B$13</c:f>
              <c:strCache>
                <c:ptCount val="1"/>
                <c:pt idx="0">
                  <c:v>Flekkerøy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926755267585393E-2"/>
                  <c:y val="-2.655727523903717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83-4CEE-8E81-FE8D9445BAD6}"/>
                </c:ext>
              </c:extLst>
            </c:dLbl>
            <c:dLbl>
              <c:idx val="4"/>
              <c:layout>
                <c:manualLayout>
                  <c:x val="4.5008821995377271E-2"/>
                  <c:y val="-4.9918735700068334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3-4CEE-8E81-FE8D9445BAD6}"/>
                </c:ext>
              </c:extLst>
            </c:dLbl>
            <c:dLbl>
              <c:idx val="5"/>
              <c:layout>
                <c:manualLayout>
                  <c:x val="-3.7987510866738447E-2"/>
                  <c:y val="5.299304823534768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3-4CEE-8E81-FE8D9445BA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o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tiårsgrupper!$W$13:$AE$13</c:f>
              <c:numCache>
                <c:formatCode>_ * #\ ##0.0_ ;_ * \-#\ ##0.0_ ;_ * "-"??_ ;_ @_ </c:formatCode>
                <c:ptCount val="9"/>
                <c:pt idx="0">
                  <c:v>1.178045732797862</c:v>
                </c:pt>
                <c:pt idx="1">
                  <c:v>1.3778450103830302</c:v>
                </c:pt>
                <c:pt idx="2">
                  <c:v>0.68151799965591853</c:v>
                </c:pt>
                <c:pt idx="3">
                  <c:v>0.97318468586710227</c:v>
                </c:pt>
                <c:pt idx="4">
                  <c:v>1.1440223783940549</c:v>
                </c:pt>
                <c:pt idx="5">
                  <c:v>1.0232016649313271</c:v>
                </c:pt>
                <c:pt idx="6">
                  <c:v>0.90655475039726763</c:v>
                </c:pt>
                <c:pt idx="7">
                  <c:v>0.79283974923985912</c:v>
                </c:pt>
                <c:pt idx="8">
                  <c:v>0.67939834246406205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3-4CEE-8E81-FE8D9445BAD6}"/>
            </c:ext>
          </c:extLst>
        </c:ser>
        <c:ser>
          <c:idx val="1"/>
          <c:order val="1"/>
          <c:tx>
            <c:strRef>
              <c:f>tiårsgrupper!$B$40</c:f>
              <c:strCache>
                <c:ptCount val="1"/>
                <c:pt idx="0">
                  <c:v>Kom.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tiårsgrupper!$W$4:$AE$4</c:f>
              <c:strCache>
                <c:ptCount val="9"/>
                <c:pt idx="0">
                  <c:v>0-9år</c:v>
                </c:pt>
                <c:pt idx="1">
                  <c:v>10-19år</c:v>
                </c:pt>
                <c:pt idx="2">
                  <c:v>20-29år</c:v>
                </c:pt>
                <c:pt idx="3">
                  <c:v>30-39år</c:v>
                </c:pt>
                <c:pt idx="4">
                  <c:v>40-49år</c:v>
                </c:pt>
                <c:pt idx="5">
                  <c:v>50-59år</c:v>
                </c:pt>
                <c:pt idx="6">
                  <c:v>60-69år</c:v>
                </c:pt>
                <c:pt idx="7">
                  <c:v>70-79år</c:v>
                </c:pt>
                <c:pt idx="8">
                  <c:v>&gt;80år</c:v>
                </c:pt>
              </c:strCache>
            </c:strRef>
          </c:cat>
          <c:val>
            <c:numRef>
              <c:f>tiårsgrupper!$W$40:$AE$40</c:f>
              <c:numCache>
                <c:formatCode>_ * #\ ##0.0_ ;_ * \-#\ ##0.0_ ;_ * "-"??_ ;_ @_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83-4CEE-8E81-FE8D9445B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45312"/>
        <c:axId val="546190848"/>
      </c:radarChart>
      <c:catAx>
        <c:axId val="54604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190848"/>
        <c:crosses val="autoZero"/>
        <c:auto val="0"/>
        <c:lblAlgn val="ctr"/>
        <c:lblOffset val="100"/>
        <c:noMultiLvlLbl val="0"/>
      </c:catAx>
      <c:valAx>
        <c:axId val="54619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.0_ ;_ * \-#\ ##0.0_ ;_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o-NO"/>
          </a:p>
        </c:txPr>
        <c:crossAx val="546045312"/>
        <c:crosses val="autoZero"/>
        <c:crossBetween val="between"/>
        <c:majorUnit val="1"/>
        <c:minorUnit val="0.5"/>
      </c:valAx>
      <c:spPr>
        <a:solidFill>
          <a:srgbClr val="FFFF0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660477453580902E-2"/>
          <c:y val="3.5820895522388062E-2"/>
          <c:w val="0.38461608081483184"/>
          <c:h val="0.158209738708034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o-NO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o-NO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60</xdr:row>
      <xdr:rowOff>106680</xdr:rowOff>
    </xdr:from>
    <xdr:to>
      <xdr:col>4</xdr:col>
      <xdr:colOff>281940</xdr:colOff>
      <xdr:row>75</xdr:row>
      <xdr:rowOff>68580</xdr:rowOff>
    </xdr:to>
    <xdr:graphicFrame macro="">
      <xdr:nvGraphicFramePr>
        <xdr:cNvPr id="1238" name="Diagram 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350520</xdr:colOff>
      <xdr:row>60</xdr:row>
      <xdr:rowOff>83820</xdr:rowOff>
    </xdr:from>
    <xdr:to>
      <xdr:col>12</xdr:col>
      <xdr:colOff>411480</xdr:colOff>
      <xdr:row>75</xdr:row>
      <xdr:rowOff>53340</xdr:rowOff>
    </xdr:to>
    <xdr:graphicFrame macro="">
      <xdr:nvGraphicFramePr>
        <xdr:cNvPr id="1239" name="Diagram 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</xdr:colOff>
      <xdr:row>60</xdr:row>
      <xdr:rowOff>68580</xdr:rowOff>
    </xdr:from>
    <xdr:to>
      <xdr:col>19</xdr:col>
      <xdr:colOff>30480</xdr:colOff>
      <xdr:row>75</xdr:row>
      <xdr:rowOff>53340</xdr:rowOff>
    </xdr:to>
    <xdr:graphicFrame macro="">
      <xdr:nvGraphicFramePr>
        <xdr:cNvPr id="1240" name="Diagram 78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236220</xdr:colOff>
      <xdr:row>91</xdr:row>
      <xdr:rowOff>0</xdr:rowOff>
    </xdr:to>
    <xdr:graphicFrame macro="">
      <xdr:nvGraphicFramePr>
        <xdr:cNvPr id="1241" name="Diagram 79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0</xdr:rowOff>
    </xdr:from>
    <xdr:to>
      <xdr:col>13</xdr:col>
      <xdr:colOff>91440</xdr:colOff>
      <xdr:row>91</xdr:row>
      <xdr:rowOff>7620</xdr:rowOff>
    </xdr:to>
    <xdr:graphicFrame macro="">
      <xdr:nvGraphicFramePr>
        <xdr:cNvPr id="1242" name="Diagram 80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76</xdr:row>
      <xdr:rowOff>0</xdr:rowOff>
    </xdr:from>
    <xdr:to>
      <xdr:col>19</xdr:col>
      <xdr:colOff>22860</xdr:colOff>
      <xdr:row>91</xdr:row>
      <xdr:rowOff>22860</xdr:rowOff>
    </xdr:to>
    <xdr:graphicFrame macro="">
      <xdr:nvGraphicFramePr>
        <xdr:cNvPr id="1243" name="Diagram 8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4</xdr:col>
      <xdr:colOff>266700</xdr:colOff>
      <xdr:row>106</xdr:row>
      <xdr:rowOff>30480</xdr:rowOff>
    </xdr:to>
    <xdr:graphicFrame macro="">
      <xdr:nvGraphicFramePr>
        <xdr:cNvPr id="1244" name="Diagram 8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91</xdr:row>
      <xdr:rowOff>0</xdr:rowOff>
    </xdr:from>
    <xdr:to>
      <xdr:col>13</xdr:col>
      <xdr:colOff>114300</xdr:colOff>
      <xdr:row>106</xdr:row>
      <xdr:rowOff>38100</xdr:rowOff>
    </xdr:to>
    <xdr:graphicFrame macro="">
      <xdr:nvGraphicFramePr>
        <xdr:cNvPr id="1245" name="Diagram 83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91</xdr:row>
      <xdr:rowOff>0</xdr:rowOff>
    </xdr:from>
    <xdr:to>
      <xdr:col>19</xdr:col>
      <xdr:colOff>38100</xdr:colOff>
      <xdr:row>106</xdr:row>
      <xdr:rowOff>38100</xdr:rowOff>
    </xdr:to>
    <xdr:graphicFrame macro="">
      <xdr:nvGraphicFramePr>
        <xdr:cNvPr id="1246" name="Diagram 84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4</xdr:col>
      <xdr:colOff>281940</xdr:colOff>
      <xdr:row>121</xdr:row>
      <xdr:rowOff>53340</xdr:rowOff>
    </xdr:to>
    <xdr:graphicFrame macro="">
      <xdr:nvGraphicFramePr>
        <xdr:cNvPr id="1247" name="Diagram 85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106</xdr:row>
      <xdr:rowOff>0</xdr:rowOff>
    </xdr:from>
    <xdr:to>
      <xdr:col>13</xdr:col>
      <xdr:colOff>129540</xdr:colOff>
      <xdr:row>121</xdr:row>
      <xdr:rowOff>53340</xdr:rowOff>
    </xdr:to>
    <xdr:graphicFrame macro="">
      <xdr:nvGraphicFramePr>
        <xdr:cNvPr id="1248" name="Diagram 86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106</xdr:row>
      <xdr:rowOff>0</xdr:rowOff>
    </xdr:from>
    <xdr:to>
      <xdr:col>19</xdr:col>
      <xdr:colOff>45720</xdr:colOff>
      <xdr:row>121</xdr:row>
      <xdr:rowOff>53340</xdr:rowOff>
    </xdr:to>
    <xdr:graphicFrame macro="">
      <xdr:nvGraphicFramePr>
        <xdr:cNvPr id="1249" name="Diagram 87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297180</xdr:colOff>
      <xdr:row>136</xdr:row>
      <xdr:rowOff>60960</xdr:rowOff>
    </xdr:to>
    <xdr:graphicFrame macro="">
      <xdr:nvGraphicFramePr>
        <xdr:cNvPr id="1250" name="Diagram 88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121</xdr:row>
      <xdr:rowOff>0</xdr:rowOff>
    </xdr:from>
    <xdr:to>
      <xdr:col>12</xdr:col>
      <xdr:colOff>434340</xdr:colOff>
      <xdr:row>135</xdr:row>
      <xdr:rowOff>152400</xdr:rowOff>
    </xdr:to>
    <xdr:graphicFrame macro="">
      <xdr:nvGraphicFramePr>
        <xdr:cNvPr id="1251" name="Diagram 89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0</xdr:colOff>
      <xdr:row>121</xdr:row>
      <xdr:rowOff>0</xdr:rowOff>
    </xdr:from>
    <xdr:to>
      <xdr:col>19</xdr:col>
      <xdr:colOff>60960</xdr:colOff>
      <xdr:row>136</xdr:row>
      <xdr:rowOff>60960</xdr:rowOff>
    </xdr:to>
    <xdr:graphicFrame macro="">
      <xdr:nvGraphicFramePr>
        <xdr:cNvPr id="1252" name="Diagram 9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136</xdr:row>
      <xdr:rowOff>0</xdr:rowOff>
    </xdr:from>
    <xdr:to>
      <xdr:col>4</xdr:col>
      <xdr:colOff>304800</xdr:colOff>
      <xdr:row>151</xdr:row>
      <xdr:rowOff>68580</xdr:rowOff>
    </xdr:to>
    <xdr:graphicFrame macro="">
      <xdr:nvGraphicFramePr>
        <xdr:cNvPr id="1253" name="Diagram 9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335280</xdr:colOff>
      <xdr:row>136</xdr:row>
      <xdr:rowOff>7620</xdr:rowOff>
    </xdr:from>
    <xdr:to>
      <xdr:col>13</xdr:col>
      <xdr:colOff>137160</xdr:colOff>
      <xdr:row>151</xdr:row>
      <xdr:rowOff>76200</xdr:rowOff>
    </xdr:to>
    <xdr:graphicFrame macro="">
      <xdr:nvGraphicFramePr>
        <xdr:cNvPr id="1254" name="Diagram 9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136</xdr:row>
      <xdr:rowOff>0</xdr:rowOff>
    </xdr:from>
    <xdr:to>
      <xdr:col>19</xdr:col>
      <xdr:colOff>68580</xdr:colOff>
      <xdr:row>151</xdr:row>
      <xdr:rowOff>68580</xdr:rowOff>
    </xdr:to>
    <xdr:graphicFrame macro="">
      <xdr:nvGraphicFramePr>
        <xdr:cNvPr id="1255" name="Diagram 93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152</xdr:row>
      <xdr:rowOff>0</xdr:rowOff>
    </xdr:from>
    <xdr:to>
      <xdr:col>5</xdr:col>
      <xdr:colOff>97155</xdr:colOff>
      <xdr:row>167</xdr:row>
      <xdr:rowOff>68580</xdr:rowOff>
    </xdr:to>
    <xdr:graphicFrame macro="">
      <xdr:nvGraphicFramePr>
        <xdr:cNvPr id="20" name="Diagram 9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152</xdr:row>
      <xdr:rowOff>0</xdr:rowOff>
    </xdr:from>
    <xdr:to>
      <xdr:col>12</xdr:col>
      <xdr:colOff>173355</xdr:colOff>
      <xdr:row>167</xdr:row>
      <xdr:rowOff>68580</xdr:rowOff>
    </xdr:to>
    <xdr:graphicFrame macro="">
      <xdr:nvGraphicFramePr>
        <xdr:cNvPr id="21" name="Diagram 9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0</xdr:colOff>
      <xdr:row>152</xdr:row>
      <xdr:rowOff>0</xdr:rowOff>
    </xdr:from>
    <xdr:to>
      <xdr:col>19</xdr:col>
      <xdr:colOff>68580</xdr:colOff>
      <xdr:row>167</xdr:row>
      <xdr:rowOff>68580</xdr:rowOff>
    </xdr:to>
    <xdr:graphicFrame macro="">
      <xdr:nvGraphicFramePr>
        <xdr:cNvPr id="22" name="Diagram 9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168</xdr:row>
      <xdr:rowOff>0</xdr:rowOff>
    </xdr:from>
    <xdr:to>
      <xdr:col>5</xdr:col>
      <xdr:colOff>97155</xdr:colOff>
      <xdr:row>183</xdr:row>
      <xdr:rowOff>68580</xdr:rowOff>
    </xdr:to>
    <xdr:graphicFrame macro="">
      <xdr:nvGraphicFramePr>
        <xdr:cNvPr id="23" name="Diagram 9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168</xdr:row>
      <xdr:rowOff>0</xdr:rowOff>
    </xdr:from>
    <xdr:to>
      <xdr:col>12</xdr:col>
      <xdr:colOff>173355</xdr:colOff>
      <xdr:row>183</xdr:row>
      <xdr:rowOff>68580</xdr:rowOff>
    </xdr:to>
    <xdr:graphicFrame macro="">
      <xdr:nvGraphicFramePr>
        <xdr:cNvPr id="24" name="Diagram 9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0</xdr:colOff>
      <xdr:row>168</xdr:row>
      <xdr:rowOff>0</xdr:rowOff>
    </xdr:from>
    <xdr:to>
      <xdr:col>19</xdr:col>
      <xdr:colOff>68580</xdr:colOff>
      <xdr:row>183</xdr:row>
      <xdr:rowOff>68580</xdr:rowOff>
    </xdr:to>
    <xdr:graphicFrame macro="">
      <xdr:nvGraphicFramePr>
        <xdr:cNvPr id="25" name="Diagram 9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184</xdr:row>
      <xdr:rowOff>0</xdr:rowOff>
    </xdr:from>
    <xdr:to>
      <xdr:col>5</xdr:col>
      <xdr:colOff>97155</xdr:colOff>
      <xdr:row>199</xdr:row>
      <xdr:rowOff>68580</xdr:rowOff>
    </xdr:to>
    <xdr:graphicFrame macro="">
      <xdr:nvGraphicFramePr>
        <xdr:cNvPr id="26" name="Diagram 9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184</xdr:row>
      <xdr:rowOff>0</xdr:rowOff>
    </xdr:from>
    <xdr:to>
      <xdr:col>12</xdr:col>
      <xdr:colOff>173355</xdr:colOff>
      <xdr:row>199</xdr:row>
      <xdr:rowOff>68580</xdr:rowOff>
    </xdr:to>
    <xdr:graphicFrame macro="">
      <xdr:nvGraphicFramePr>
        <xdr:cNvPr id="27" name="Diagram 9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0</xdr:colOff>
      <xdr:row>184</xdr:row>
      <xdr:rowOff>0</xdr:rowOff>
    </xdr:from>
    <xdr:to>
      <xdr:col>19</xdr:col>
      <xdr:colOff>68580</xdr:colOff>
      <xdr:row>199</xdr:row>
      <xdr:rowOff>68580</xdr:rowOff>
    </xdr:to>
    <xdr:graphicFrame macro="">
      <xdr:nvGraphicFramePr>
        <xdr:cNvPr id="28" name="Diagram 9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200</xdr:row>
      <xdr:rowOff>0</xdr:rowOff>
    </xdr:from>
    <xdr:to>
      <xdr:col>5</xdr:col>
      <xdr:colOff>97155</xdr:colOff>
      <xdr:row>215</xdr:row>
      <xdr:rowOff>68580</xdr:rowOff>
    </xdr:to>
    <xdr:graphicFrame macro="">
      <xdr:nvGraphicFramePr>
        <xdr:cNvPr id="29" name="Diagram 9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200</xdr:row>
      <xdr:rowOff>0</xdr:rowOff>
    </xdr:from>
    <xdr:to>
      <xdr:col>12</xdr:col>
      <xdr:colOff>173355</xdr:colOff>
      <xdr:row>215</xdr:row>
      <xdr:rowOff>68580</xdr:rowOff>
    </xdr:to>
    <xdr:graphicFrame macro="">
      <xdr:nvGraphicFramePr>
        <xdr:cNvPr id="30" name="Diagram 9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0</xdr:colOff>
      <xdr:row>200</xdr:row>
      <xdr:rowOff>0</xdr:rowOff>
    </xdr:from>
    <xdr:to>
      <xdr:col>19</xdr:col>
      <xdr:colOff>68580</xdr:colOff>
      <xdr:row>215</xdr:row>
      <xdr:rowOff>68580</xdr:rowOff>
    </xdr:to>
    <xdr:graphicFrame macro="">
      <xdr:nvGraphicFramePr>
        <xdr:cNvPr id="31" name="Diagram 9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216</xdr:row>
      <xdr:rowOff>0</xdr:rowOff>
    </xdr:from>
    <xdr:to>
      <xdr:col>5</xdr:col>
      <xdr:colOff>97155</xdr:colOff>
      <xdr:row>231</xdr:row>
      <xdr:rowOff>68580</xdr:rowOff>
    </xdr:to>
    <xdr:graphicFrame macro="">
      <xdr:nvGraphicFramePr>
        <xdr:cNvPr id="32" name="Diagram 9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216</xdr:row>
      <xdr:rowOff>0</xdr:rowOff>
    </xdr:from>
    <xdr:to>
      <xdr:col>12</xdr:col>
      <xdr:colOff>173355</xdr:colOff>
      <xdr:row>231</xdr:row>
      <xdr:rowOff>68580</xdr:rowOff>
    </xdr:to>
    <xdr:graphicFrame macro="">
      <xdr:nvGraphicFramePr>
        <xdr:cNvPr id="33" name="Diagram 9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20</xdr:col>
      <xdr:colOff>0</xdr:colOff>
      <xdr:row>60</xdr:row>
      <xdr:rowOff>0</xdr:rowOff>
    </xdr:from>
    <xdr:to>
      <xdr:col>27</xdr:col>
      <xdr:colOff>213360</xdr:colOff>
      <xdr:row>74</xdr:row>
      <xdr:rowOff>146685</xdr:rowOff>
    </xdr:to>
    <xdr:graphicFrame macro="">
      <xdr:nvGraphicFramePr>
        <xdr:cNvPr id="35" name="Diagram 78">
          <a:extLst>
            <a:ext uri="{FF2B5EF4-FFF2-40B4-BE49-F238E27FC236}">
              <a16:creationId xmlns:a16="http://schemas.microsoft.com/office/drawing/2014/main" id="{CEBCF402-EDD8-43FE-A427-5A52731B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33</xdr:col>
      <xdr:colOff>161925</xdr:colOff>
      <xdr:row>3</xdr:row>
      <xdr:rowOff>266700</xdr:rowOff>
    </xdr:from>
    <xdr:to>
      <xdr:col>43</xdr:col>
      <xdr:colOff>104775</xdr:colOff>
      <xdr:row>22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7694C95-EEFD-4D88-916F-F42F23C98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0</xdr:colOff>
      <xdr:row>60</xdr:row>
      <xdr:rowOff>0</xdr:rowOff>
    </xdr:from>
    <xdr:to>
      <xdr:col>33</xdr:col>
      <xdr:colOff>556260</xdr:colOff>
      <xdr:row>74</xdr:row>
      <xdr:rowOff>146685</xdr:rowOff>
    </xdr:to>
    <xdr:graphicFrame macro="">
      <xdr:nvGraphicFramePr>
        <xdr:cNvPr id="37" name="Diagram 78">
          <a:extLst>
            <a:ext uri="{FF2B5EF4-FFF2-40B4-BE49-F238E27FC236}">
              <a16:creationId xmlns:a16="http://schemas.microsoft.com/office/drawing/2014/main" id="{5B0C3EA1-8A4C-4F9D-887A-CB35D3594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31</xdr:col>
      <xdr:colOff>0</xdr:colOff>
      <xdr:row>43</xdr:row>
      <xdr:rowOff>0</xdr:rowOff>
    </xdr:from>
    <xdr:to>
      <xdr:col>35</xdr:col>
      <xdr:colOff>327660</xdr:colOff>
      <xdr:row>57</xdr:row>
      <xdr:rowOff>127635</xdr:rowOff>
    </xdr:to>
    <xdr:graphicFrame macro="">
      <xdr:nvGraphicFramePr>
        <xdr:cNvPr id="41" name="Diagram 78">
          <a:extLst>
            <a:ext uri="{FF2B5EF4-FFF2-40B4-BE49-F238E27FC236}">
              <a16:creationId xmlns:a16="http://schemas.microsoft.com/office/drawing/2014/main" id="{AAA5D0DB-B0BA-412C-8B7E-E0D5715E8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36</xdr:col>
      <xdr:colOff>0</xdr:colOff>
      <xdr:row>43</xdr:row>
      <xdr:rowOff>0</xdr:rowOff>
    </xdr:from>
    <xdr:to>
      <xdr:col>40</xdr:col>
      <xdr:colOff>327660</xdr:colOff>
      <xdr:row>57</xdr:row>
      <xdr:rowOff>127635</xdr:rowOff>
    </xdr:to>
    <xdr:graphicFrame macro="">
      <xdr:nvGraphicFramePr>
        <xdr:cNvPr id="42" name="Diagram 78">
          <a:extLst>
            <a:ext uri="{FF2B5EF4-FFF2-40B4-BE49-F238E27FC236}">
              <a16:creationId xmlns:a16="http://schemas.microsoft.com/office/drawing/2014/main" id="{24FD471F-61AC-4137-A8D5-F723489E2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rikom-my.sharepoint.com/personal/per_gunnar_uberg_kristiansand_kommune_no/Documents/Eldreb&#248;lge%20og%20byutvikling/K3%20boligstruktu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igmasse"/>
      <sheetName val="boligbygging typer KRS"/>
      <sheetName val="Boligbygging bydeler"/>
      <sheetName val="boligbygging etter type bydeler"/>
      <sheetName val="region"/>
    </sheetNames>
    <sheetDataSet>
      <sheetData sheetId="0">
        <row r="36">
          <cell r="H36">
            <v>50612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8"/>
  <sheetViews>
    <sheetView tabSelected="1" topLeftCell="A28" workbookViewId="0">
      <selection activeCell="A56" sqref="A56"/>
    </sheetView>
  </sheetViews>
  <sheetFormatPr baseColWidth="10" defaultColWidth="9.140625" defaultRowHeight="12.75" x14ac:dyDescent="0.2"/>
  <cols>
    <col min="1" max="1" width="4.42578125" customWidth="1"/>
    <col min="2" max="2" width="18.28515625" customWidth="1"/>
    <col min="3" max="7" width="6" customWidth="1"/>
    <col min="8" max="8" width="5.7109375" customWidth="1"/>
    <col min="9" max="11" width="5" customWidth="1"/>
    <col min="12" max="21" width="6.85546875" customWidth="1"/>
    <col min="22" max="22" width="7.85546875" customWidth="1"/>
    <col min="23" max="30" width="4.7109375" customWidth="1"/>
    <col min="31" max="31" width="5.42578125" customWidth="1"/>
  </cols>
  <sheetData>
    <row r="1" spans="1:63" ht="20.25" x14ac:dyDescent="0.3">
      <c r="A1" s="26" t="s">
        <v>50</v>
      </c>
    </row>
    <row r="2" spans="1:63" ht="18.75" thickBot="1" x14ac:dyDescent="0.3">
      <c r="A2" s="3" t="s">
        <v>0</v>
      </c>
      <c r="L2" s="28">
        <f>L40/[1]boligmasse!$H$36</f>
        <v>2.2055836560499484</v>
      </c>
    </row>
    <row r="3" spans="1:63" s="6" customFormat="1" ht="15" x14ac:dyDescent="0.2">
      <c r="C3" s="7" t="s">
        <v>1</v>
      </c>
      <c r="D3" s="8"/>
      <c r="E3" s="8"/>
      <c r="F3" s="8"/>
      <c r="G3" s="8"/>
      <c r="H3" s="8"/>
      <c r="I3" s="8"/>
      <c r="J3" s="8"/>
      <c r="K3" s="8"/>
      <c r="L3" s="21"/>
      <c r="M3" s="14" t="s">
        <v>2</v>
      </c>
      <c r="N3" s="15"/>
      <c r="O3" s="15"/>
      <c r="P3" s="15"/>
      <c r="Q3" s="15"/>
      <c r="R3" s="15"/>
      <c r="S3" s="15"/>
      <c r="T3" s="15"/>
      <c r="U3" s="15"/>
      <c r="V3" s="16"/>
      <c r="W3" s="17" t="s">
        <v>3</v>
      </c>
      <c r="X3" s="18"/>
      <c r="Y3" s="18"/>
      <c r="Z3" s="18"/>
      <c r="AA3" s="18"/>
      <c r="AB3" s="18"/>
      <c r="AC3" s="18"/>
      <c r="AD3" s="18"/>
      <c r="AE3" s="19"/>
    </row>
    <row r="4" spans="1:63" ht="23.25" customHeight="1" x14ac:dyDescent="0.25">
      <c r="B4" s="13"/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s="20" t="s">
        <v>13</v>
      </c>
      <c r="M4" t="s">
        <v>4</v>
      </c>
      <c r="N4" t="s">
        <v>5</v>
      </c>
      <c r="O4" t="s">
        <v>6</v>
      </c>
      <c r="P4" t="s">
        <v>7</v>
      </c>
      <c r="Q4" t="s">
        <v>8</v>
      </c>
      <c r="R4" t="s">
        <v>9</v>
      </c>
      <c r="S4" t="s">
        <v>10</v>
      </c>
      <c r="T4" t="s">
        <v>11</v>
      </c>
      <c r="U4" t="s">
        <v>12</v>
      </c>
      <c r="V4" s="20" t="s">
        <v>13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C4" t="s">
        <v>10</v>
      </c>
      <c r="AD4" t="s">
        <v>11</v>
      </c>
      <c r="AE4" s="1" t="s">
        <v>12</v>
      </c>
      <c r="AF4" s="23" t="s">
        <v>14</v>
      </c>
      <c r="AG4" s="23" t="s">
        <v>15</v>
      </c>
      <c r="BA4" s="31" t="s">
        <v>52</v>
      </c>
      <c r="BB4" s="31" t="s">
        <v>53</v>
      </c>
      <c r="BC4" s="32" t="s">
        <v>4</v>
      </c>
      <c r="BD4" s="32" t="s">
        <v>5</v>
      </c>
      <c r="BE4" s="32" t="s">
        <v>6</v>
      </c>
      <c r="BF4" s="32" t="s">
        <v>54</v>
      </c>
      <c r="BG4" s="32" t="s">
        <v>8</v>
      </c>
      <c r="BH4" s="32" t="s">
        <v>9</v>
      </c>
      <c r="BI4" s="32" t="s">
        <v>10</v>
      </c>
      <c r="BJ4" s="32" t="s">
        <v>11</v>
      </c>
      <c r="BK4" s="32" t="s">
        <v>55</v>
      </c>
    </row>
    <row r="5" spans="1:63" x14ac:dyDescent="0.2">
      <c r="A5" t="s">
        <v>91</v>
      </c>
      <c r="B5" t="s">
        <v>16</v>
      </c>
      <c r="C5">
        <v>648</v>
      </c>
      <c r="D5">
        <v>690</v>
      </c>
      <c r="E5">
        <v>641</v>
      </c>
      <c r="F5">
        <v>637</v>
      </c>
      <c r="G5">
        <v>661</v>
      </c>
      <c r="H5">
        <v>610</v>
      </c>
      <c r="I5">
        <v>426</v>
      </c>
      <c r="J5">
        <v>266</v>
      </c>
      <c r="K5">
        <v>122</v>
      </c>
      <c r="L5" s="25">
        <f t="shared" ref="L5:L22" si="0">SUM(C5:K5)</f>
        <v>4701</v>
      </c>
      <c r="M5" s="4">
        <f>C5/$L5</f>
        <v>0.13784301212507977</v>
      </c>
      <c r="N5" s="4">
        <f t="shared" ref="N5:V20" si="1">D5/$L5</f>
        <v>0.1467772814294831</v>
      </c>
      <c r="O5" s="4">
        <f t="shared" si="1"/>
        <v>0.13635396724101256</v>
      </c>
      <c r="P5" s="4">
        <f t="shared" si="1"/>
        <v>0.135503084450117</v>
      </c>
      <c r="Q5" s="4">
        <f t="shared" si="1"/>
        <v>0.14060838119549032</v>
      </c>
      <c r="R5" s="4">
        <f t="shared" si="1"/>
        <v>0.129759625611572</v>
      </c>
      <c r="S5" s="4">
        <f t="shared" si="1"/>
        <v>9.061901723037652E-2</v>
      </c>
      <c r="T5" s="4">
        <f t="shared" si="1"/>
        <v>5.6583705594554348E-2</v>
      </c>
      <c r="U5" s="4">
        <f t="shared" si="1"/>
        <v>2.5951925122314402E-2</v>
      </c>
      <c r="V5" s="11">
        <f t="shared" si="1"/>
        <v>1</v>
      </c>
      <c r="W5" s="9">
        <f t="shared" ref="W5:W36" si="2">M5/M$40</f>
        <v>1.1593789632693288</v>
      </c>
      <c r="X5" s="9">
        <f t="shared" ref="X5:X36" si="3">N5/N$40</f>
        <v>1.1674101281575895</v>
      </c>
      <c r="Y5" s="9">
        <f t="shared" ref="Y5:Y36" si="4">O5/O$40</f>
        <v>0.890641135701989</v>
      </c>
      <c r="Z5" s="9">
        <f t="shared" ref="Z5:Z36" si="5">P5/P$40</f>
        <v>1.0199645188187532</v>
      </c>
      <c r="AA5" s="9">
        <f t="shared" ref="AA5:AA36" si="6">Q5/Q$40</f>
        <v>1.0724955916960293</v>
      </c>
      <c r="AB5" s="9">
        <f t="shared" ref="AB5:AB36" si="7">R5/R$40</f>
        <v>1.0246842987686879</v>
      </c>
      <c r="AC5" s="9">
        <f t="shared" ref="AC5:AC36" si="8">S5/S$40</f>
        <v>0.9082975913091228</v>
      </c>
      <c r="AD5" s="9">
        <f t="shared" ref="AD5:AD36" si="9">T5/T$40</f>
        <v>0.79511360420625721</v>
      </c>
      <c r="AE5" s="12">
        <f t="shared" ref="AE5:AE36" si="10">U5/U$40</f>
        <v>0.66156370163937761</v>
      </c>
      <c r="AF5" s="24">
        <f>SUM(C5:D5)</f>
        <v>1338</v>
      </c>
      <c r="AG5" s="24">
        <f>SUM(H5:K5)</f>
        <v>1424</v>
      </c>
      <c r="AW5" s="35" t="s">
        <v>56</v>
      </c>
      <c r="AX5" s="36"/>
      <c r="BA5" t="str">
        <f t="shared" ref="BA5:BA36" si="11">MID(AW5,1,2)</f>
        <v xml:space="preserve">1 </v>
      </c>
      <c r="BB5" t="str">
        <f t="shared" ref="BB5:BB13" si="12">MID(AW5,3,20)</f>
        <v>Lunde</v>
      </c>
      <c r="BC5">
        <v>648</v>
      </c>
      <c r="BD5">
        <v>690</v>
      </c>
      <c r="BE5">
        <v>641</v>
      </c>
      <c r="BF5">
        <v>637</v>
      </c>
      <c r="BG5">
        <v>661</v>
      </c>
      <c r="BH5">
        <v>610</v>
      </c>
      <c r="BI5">
        <v>426</v>
      </c>
      <c r="BJ5">
        <v>266</v>
      </c>
      <c r="BK5">
        <v>122</v>
      </c>
    </row>
    <row r="6" spans="1:63" x14ac:dyDescent="0.2">
      <c r="A6" t="s">
        <v>92</v>
      </c>
      <c r="B6" t="s">
        <v>17</v>
      </c>
      <c r="C6">
        <v>366</v>
      </c>
      <c r="D6">
        <v>367</v>
      </c>
      <c r="E6">
        <v>364</v>
      </c>
      <c r="F6">
        <v>371</v>
      </c>
      <c r="G6">
        <v>365</v>
      </c>
      <c r="H6">
        <v>476</v>
      </c>
      <c r="I6">
        <v>391</v>
      </c>
      <c r="J6">
        <v>257</v>
      </c>
      <c r="K6">
        <v>73</v>
      </c>
      <c r="L6" s="25">
        <f t="shared" si="0"/>
        <v>3030</v>
      </c>
      <c r="M6" s="4">
        <f t="shared" ref="M6:M22" si="13">C6/$L6</f>
        <v>0.12079207920792079</v>
      </c>
      <c r="N6" s="4">
        <f t="shared" si="1"/>
        <v>0.12112211221122113</v>
      </c>
      <c r="O6" s="4">
        <f t="shared" si="1"/>
        <v>0.12013201320132014</v>
      </c>
      <c r="P6" s="4">
        <f t="shared" si="1"/>
        <v>0.12244224422442244</v>
      </c>
      <c r="Q6" s="4">
        <f t="shared" si="1"/>
        <v>0.12046204620462046</v>
      </c>
      <c r="R6" s="4">
        <f t="shared" si="1"/>
        <v>0.15709570957095709</v>
      </c>
      <c r="S6" s="4">
        <f t="shared" si="1"/>
        <v>0.12904290429042906</v>
      </c>
      <c r="T6" s="4">
        <f t="shared" si="1"/>
        <v>8.4818481848184815E-2</v>
      </c>
      <c r="U6" s="4">
        <f t="shared" si="1"/>
        <v>2.4092409240924092E-2</v>
      </c>
      <c r="V6" s="11">
        <f t="shared" si="1"/>
        <v>1</v>
      </c>
      <c r="W6" s="9">
        <f t="shared" si="2"/>
        <v>1.0159658687387727</v>
      </c>
      <c r="X6" s="9">
        <f t="shared" si="3"/>
        <v>0.96335876480416127</v>
      </c>
      <c r="Y6" s="9">
        <f t="shared" si="4"/>
        <v>0.78468206563195819</v>
      </c>
      <c r="Z6" s="9">
        <f t="shared" si="5"/>
        <v>0.92165241271261311</v>
      </c>
      <c r="AA6" s="9">
        <f t="shared" si="6"/>
        <v>0.91882868163823561</v>
      </c>
      <c r="AB6" s="9">
        <f t="shared" si="7"/>
        <v>1.2405515678902357</v>
      </c>
      <c r="AC6" s="9">
        <f t="shared" si="8"/>
        <v>1.2934300406784867</v>
      </c>
      <c r="AD6" s="9">
        <f t="shared" si="9"/>
        <v>1.1918683673503301</v>
      </c>
      <c r="AE6" s="12">
        <f t="shared" si="10"/>
        <v>0.61416112152434699</v>
      </c>
      <c r="AF6" s="24">
        <f t="shared" ref="AF6:AF22" si="14">SUM(C6:D6)</f>
        <v>733</v>
      </c>
      <c r="AG6" s="24">
        <f t="shared" ref="AG6:AG22" si="15">SUM(H6:K6)</f>
        <v>1197</v>
      </c>
      <c r="AW6" s="35" t="s">
        <v>57</v>
      </c>
      <c r="AX6" s="36"/>
      <c r="BA6" t="str">
        <f t="shared" si="11"/>
        <v xml:space="preserve">2 </v>
      </c>
      <c r="BB6" t="str">
        <f t="shared" si="12"/>
        <v>Åros-Høllen</v>
      </c>
      <c r="BC6">
        <v>366</v>
      </c>
      <c r="BD6">
        <v>367</v>
      </c>
      <c r="BE6">
        <v>364</v>
      </c>
      <c r="BF6">
        <v>371</v>
      </c>
      <c r="BG6">
        <v>365</v>
      </c>
      <c r="BH6">
        <v>476</v>
      </c>
      <c r="BI6">
        <v>391</v>
      </c>
      <c r="BJ6">
        <v>257</v>
      </c>
      <c r="BK6">
        <v>73</v>
      </c>
    </row>
    <row r="7" spans="1:63" x14ac:dyDescent="0.2">
      <c r="A7" t="s">
        <v>93</v>
      </c>
      <c r="B7" t="s">
        <v>18</v>
      </c>
      <c r="C7">
        <v>223</v>
      </c>
      <c r="D7">
        <v>252</v>
      </c>
      <c r="E7">
        <v>209</v>
      </c>
      <c r="F7">
        <v>251</v>
      </c>
      <c r="G7">
        <v>246</v>
      </c>
      <c r="H7">
        <v>243</v>
      </c>
      <c r="I7">
        <v>261</v>
      </c>
      <c r="J7">
        <v>243</v>
      </c>
      <c r="K7">
        <v>156</v>
      </c>
      <c r="L7" s="25">
        <f t="shared" si="0"/>
        <v>2084</v>
      </c>
      <c r="M7" s="4">
        <f t="shared" si="13"/>
        <v>0.10700575815738964</v>
      </c>
      <c r="N7" s="4">
        <f t="shared" si="1"/>
        <v>0.12092130518234165</v>
      </c>
      <c r="O7" s="4">
        <f t="shared" si="1"/>
        <v>0.10028790786948176</v>
      </c>
      <c r="P7" s="4">
        <f t="shared" si="1"/>
        <v>0.12044145873320537</v>
      </c>
      <c r="Q7" s="4">
        <f t="shared" si="1"/>
        <v>0.11804222648752399</v>
      </c>
      <c r="R7" s="4">
        <f t="shared" si="1"/>
        <v>0.11660268714011517</v>
      </c>
      <c r="S7" s="4">
        <f t="shared" si="1"/>
        <v>0.12523992322456814</v>
      </c>
      <c r="T7" s="4">
        <f t="shared" si="1"/>
        <v>0.11660268714011517</v>
      </c>
      <c r="U7" s="4">
        <f t="shared" si="1"/>
        <v>7.4856046065259113E-2</v>
      </c>
      <c r="V7" s="11">
        <f t="shared" si="1"/>
        <v>1</v>
      </c>
      <c r="W7" s="9">
        <f t="shared" si="2"/>
        <v>0.90001098382694755</v>
      </c>
      <c r="X7" s="9">
        <f t="shared" si="3"/>
        <v>0.96176162281436517</v>
      </c>
      <c r="Y7" s="9">
        <f t="shared" si="4"/>
        <v>0.65506371372512462</v>
      </c>
      <c r="Z7" s="9">
        <f t="shared" si="5"/>
        <v>0.90659201597633055</v>
      </c>
      <c r="AA7" s="9">
        <f t="shared" si="6"/>
        <v>0.90037141787330477</v>
      </c>
      <c r="AB7" s="9">
        <f t="shared" si="7"/>
        <v>0.92078674043321429</v>
      </c>
      <c r="AC7" s="9">
        <f t="shared" si="8"/>
        <v>1.2553117885997411</v>
      </c>
      <c r="AD7" s="9">
        <f t="shared" si="9"/>
        <v>1.638499668021641</v>
      </c>
      <c r="AE7" s="12">
        <f t="shared" si="10"/>
        <v>1.9082223261518179</v>
      </c>
      <c r="AF7" s="24">
        <f t="shared" si="14"/>
        <v>475</v>
      </c>
      <c r="AG7" s="24">
        <f t="shared" si="15"/>
        <v>903</v>
      </c>
      <c r="AW7" s="35" t="s">
        <v>58</v>
      </c>
      <c r="AX7" s="36"/>
      <c r="BA7" t="str">
        <f t="shared" si="11"/>
        <v xml:space="preserve">3 </v>
      </c>
      <c r="BB7" t="str">
        <f t="shared" si="12"/>
        <v>Tangvall</v>
      </c>
      <c r="BC7">
        <v>223</v>
      </c>
      <c r="BD7">
        <v>252</v>
      </c>
      <c r="BE7">
        <v>209</v>
      </c>
      <c r="BF7">
        <v>251</v>
      </c>
      <c r="BG7">
        <v>246</v>
      </c>
      <c r="BH7">
        <v>243</v>
      </c>
      <c r="BI7">
        <v>261</v>
      </c>
      <c r="BJ7">
        <v>243</v>
      </c>
      <c r="BK7">
        <v>156</v>
      </c>
    </row>
    <row r="8" spans="1:63" x14ac:dyDescent="0.2">
      <c r="A8" t="s">
        <v>94</v>
      </c>
      <c r="B8" t="s">
        <v>19</v>
      </c>
      <c r="C8">
        <v>209</v>
      </c>
      <c r="D8">
        <v>268</v>
      </c>
      <c r="E8">
        <v>231</v>
      </c>
      <c r="F8">
        <v>184</v>
      </c>
      <c r="G8">
        <v>258</v>
      </c>
      <c r="H8">
        <v>235</v>
      </c>
      <c r="I8">
        <v>170</v>
      </c>
      <c r="J8">
        <v>148</v>
      </c>
      <c r="K8">
        <v>56</v>
      </c>
      <c r="L8" s="25">
        <f t="shared" si="0"/>
        <v>1759</v>
      </c>
      <c r="M8" s="4">
        <f t="shared" si="13"/>
        <v>0.11881750994883457</v>
      </c>
      <c r="N8" s="4">
        <f t="shared" si="1"/>
        <v>0.15235929505400797</v>
      </c>
      <c r="O8" s="4">
        <f t="shared" si="1"/>
        <v>0.13132461625923819</v>
      </c>
      <c r="P8" s="4">
        <f t="shared" si="1"/>
        <v>0.1046048891415577</v>
      </c>
      <c r="Q8" s="4">
        <f t="shared" si="1"/>
        <v>0.14667424673109722</v>
      </c>
      <c r="R8" s="4">
        <f t="shared" si="1"/>
        <v>0.13359863558840251</v>
      </c>
      <c r="S8" s="4">
        <f t="shared" si="1"/>
        <v>9.6645821489482656E-2</v>
      </c>
      <c r="T8" s="4">
        <f t="shared" si="1"/>
        <v>8.4138715179079018E-2</v>
      </c>
      <c r="U8" s="4">
        <f t="shared" si="1"/>
        <v>3.1836270608300174E-2</v>
      </c>
      <c r="V8" s="11">
        <f t="shared" si="1"/>
        <v>1</v>
      </c>
      <c r="W8" s="9">
        <f t="shared" si="2"/>
        <v>0.999358033309106</v>
      </c>
      <c r="X8" s="9">
        <f t="shared" si="3"/>
        <v>1.2118073208111049</v>
      </c>
      <c r="Y8" s="9">
        <f t="shared" si="4"/>
        <v>0.85779026263326508</v>
      </c>
      <c r="Z8" s="9">
        <f t="shared" si="5"/>
        <v>0.78738632299278111</v>
      </c>
      <c r="AA8" s="9">
        <f t="shared" si="6"/>
        <v>1.1187632038500617</v>
      </c>
      <c r="AB8" s="9">
        <f t="shared" si="7"/>
        <v>1.0550001479978626</v>
      </c>
      <c r="AC8" s="9">
        <f t="shared" si="8"/>
        <v>0.96870579213876806</v>
      </c>
      <c r="AD8" s="9">
        <f t="shared" si="9"/>
        <v>1.1823162936461999</v>
      </c>
      <c r="AE8" s="12">
        <f t="shared" si="10"/>
        <v>0.81156680788626179</v>
      </c>
      <c r="AF8" s="24">
        <f t="shared" si="14"/>
        <v>477</v>
      </c>
      <c r="AG8" s="24">
        <f t="shared" si="15"/>
        <v>609</v>
      </c>
      <c r="AW8" s="35" t="s">
        <v>59</v>
      </c>
      <c r="AX8" s="36"/>
      <c r="BA8" t="str">
        <f t="shared" si="11"/>
        <v xml:space="preserve">4 </v>
      </c>
      <c r="BB8" t="str">
        <f t="shared" si="12"/>
        <v>Langenes</v>
      </c>
      <c r="BC8">
        <v>209</v>
      </c>
      <c r="BD8">
        <v>268</v>
      </c>
      <c r="BE8">
        <v>231</v>
      </c>
      <c r="BF8">
        <v>184</v>
      </c>
      <c r="BG8">
        <v>258</v>
      </c>
      <c r="BH8">
        <v>235</v>
      </c>
      <c r="BI8">
        <v>170</v>
      </c>
      <c r="BJ8">
        <v>148</v>
      </c>
      <c r="BK8">
        <v>56</v>
      </c>
    </row>
    <row r="9" spans="1:63" x14ac:dyDescent="0.2">
      <c r="A9" t="s">
        <v>95</v>
      </c>
      <c r="B9" t="s">
        <v>20</v>
      </c>
      <c r="C9">
        <v>168</v>
      </c>
      <c r="D9">
        <v>230</v>
      </c>
      <c r="E9">
        <v>158</v>
      </c>
      <c r="F9">
        <v>170</v>
      </c>
      <c r="G9">
        <v>198</v>
      </c>
      <c r="H9">
        <v>167</v>
      </c>
      <c r="I9">
        <v>104</v>
      </c>
      <c r="J9">
        <v>104</v>
      </c>
      <c r="K9">
        <v>28</v>
      </c>
      <c r="L9" s="25">
        <f t="shared" si="0"/>
        <v>1327</v>
      </c>
      <c r="M9" s="4">
        <f t="shared" si="13"/>
        <v>0.12660135644310475</v>
      </c>
      <c r="N9" s="4">
        <f t="shared" si="1"/>
        <v>0.17332328560663149</v>
      </c>
      <c r="O9" s="4">
        <f t="shared" si="1"/>
        <v>0.11906556141672947</v>
      </c>
      <c r="P9" s="4">
        <f t="shared" si="1"/>
        <v>0.12810851544837981</v>
      </c>
      <c r="Q9" s="4">
        <f t="shared" si="1"/>
        <v>0.1492087415222306</v>
      </c>
      <c r="R9" s="4">
        <f t="shared" si="1"/>
        <v>0.12584777694046723</v>
      </c>
      <c r="S9" s="4">
        <f t="shared" si="1"/>
        <v>7.8372268274302936E-2</v>
      </c>
      <c r="T9" s="4">
        <f t="shared" si="1"/>
        <v>7.8372268274302936E-2</v>
      </c>
      <c r="U9" s="4">
        <f t="shared" si="1"/>
        <v>2.110022607385079E-2</v>
      </c>
      <c r="V9" s="11">
        <f t="shared" si="1"/>
        <v>1</v>
      </c>
      <c r="W9" s="9">
        <f t="shared" si="2"/>
        <v>1.0648269151889196</v>
      </c>
      <c r="X9" s="9">
        <f t="shared" si="3"/>
        <v>1.3785468506578316</v>
      </c>
      <c r="Y9" s="9">
        <f t="shared" si="4"/>
        <v>0.7777161822930424</v>
      </c>
      <c r="Z9" s="9">
        <f t="shared" si="5"/>
        <v>0.96430380788854952</v>
      </c>
      <c r="AA9" s="9">
        <f t="shared" si="6"/>
        <v>1.138095155953883</v>
      </c>
      <c r="AB9" s="9">
        <f t="shared" si="7"/>
        <v>0.99379325778773464</v>
      </c>
      <c r="AC9" s="9">
        <f t="shared" si="8"/>
        <v>0.78554529363312942</v>
      </c>
      <c r="AD9" s="9">
        <f t="shared" si="9"/>
        <v>1.1012862456183488</v>
      </c>
      <c r="AE9" s="12">
        <f t="shared" si="10"/>
        <v>0.53788470801504684</v>
      </c>
      <c r="AF9" s="24">
        <f t="shared" si="14"/>
        <v>398</v>
      </c>
      <c r="AG9" s="24">
        <f t="shared" si="15"/>
        <v>403</v>
      </c>
      <c r="AW9" s="35" t="s">
        <v>60</v>
      </c>
      <c r="AX9" s="36"/>
      <c r="BA9" t="str">
        <f t="shared" si="11"/>
        <v xml:space="preserve">5 </v>
      </c>
      <c r="BB9" t="str">
        <f t="shared" si="12"/>
        <v>Rosseland</v>
      </c>
      <c r="BC9">
        <v>168</v>
      </c>
      <c r="BD9">
        <v>230</v>
      </c>
      <c r="BE9">
        <v>158</v>
      </c>
      <c r="BF9">
        <v>170</v>
      </c>
      <c r="BG9">
        <v>198</v>
      </c>
      <c r="BH9">
        <v>167</v>
      </c>
      <c r="BI9">
        <v>104</v>
      </c>
      <c r="BJ9">
        <v>104</v>
      </c>
      <c r="BK9">
        <v>28</v>
      </c>
    </row>
    <row r="10" spans="1:63" x14ac:dyDescent="0.2">
      <c r="A10" t="s">
        <v>96</v>
      </c>
      <c r="B10" t="s">
        <v>21</v>
      </c>
      <c r="C10">
        <v>218</v>
      </c>
      <c r="D10">
        <v>210</v>
      </c>
      <c r="E10">
        <v>207</v>
      </c>
      <c r="F10">
        <v>219</v>
      </c>
      <c r="G10">
        <v>213</v>
      </c>
      <c r="H10">
        <v>171</v>
      </c>
      <c r="I10">
        <v>126</v>
      </c>
      <c r="J10">
        <v>21</v>
      </c>
      <c r="K10">
        <v>5</v>
      </c>
      <c r="L10" s="25">
        <f t="shared" si="0"/>
        <v>1390</v>
      </c>
      <c r="M10" s="4">
        <f t="shared" si="13"/>
        <v>0.15683453237410072</v>
      </c>
      <c r="N10" s="4">
        <f t="shared" si="1"/>
        <v>0.15107913669064749</v>
      </c>
      <c r="O10" s="4">
        <f t="shared" si="1"/>
        <v>0.14892086330935253</v>
      </c>
      <c r="P10" s="4">
        <f t="shared" si="1"/>
        <v>0.15755395683453238</v>
      </c>
      <c r="Q10" s="4">
        <f t="shared" si="1"/>
        <v>0.15323741007194244</v>
      </c>
      <c r="R10" s="4">
        <f t="shared" si="1"/>
        <v>0.12302158273381295</v>
      </c>
      <c r="S10" s="4">
        <f t="shared" si="1"/>
        <v>9.0647482014388492E-2</v>
      </c>
      <c r="T10" s="4">
        <f t="shared" si="1"/>
        <v>1.5107913669064749E-2</v>
      </c>
      <c r="U10" s="4">
        <f t="shared" si="1"/>
        <v>3.5971223021582736E-3</v>
      </c>
      <c r="V10" s="11">
        <f t="shared" si="1"/>
        <v>1</v>
      </c>
      <c r="W10" s="9">
        <f t="shared" si="2"/>
        <v>1.3191140758279454</v>
      </c>
      <c r="X10" s="9">
        <f t="shared" si="3"/>
        <v>1.2016254328208256</v>
      </c>
      <c r="Y10" s="9">
        <f t="shared" si="4"/>
        <v>0.97272598305206048</v>
      </c>
      <c r="Z10" s="9">
        <f t="shared" si="5"/>
        <v>1.185946773262442</v>
      </c>
      <c r="AA10" s="9">
        <f t="shared" si="6"/>
        <v>1.1688239732778178</v>
      </c>
      <c r="AB10" s="9">
        <f t="shared" si="7"/>
        <v>0.97147540032490143</v>
      </c>
      <c r="AC10" s="9">
        <f t="shared" si="8"/>
        <v>0.90858290112096374</v>
      </c>
      <c r="AD10" s="9">
        <f t="shared" si="9"/>
        <v>0.21229623551913757</v>
      </c>
      <c r="AE10" s="12">
        <f t="shared" si="10"/>
        <v>9.1697457288793319E-2</v>
      </c>
      <c r="AF10" s="24">
        <f t="shared" si="14"/>
        <v>428</v>
      </c>
      <c r="AG10" s="24">
        <f t="shared" si="15"/>
        <v>323</v>
      </c>
      <c r="AW10" s="35" t="s">
        <v>61</v>
      </c>
      <c r="AX10" s="36"/>
      <c r="BA10" t="str">
        <f t="shared" si="11"/>
        <v xml:space="preserve">6 </v>
      </c>
      <c r="BB10" t="str">
        <f t="shared" si="12"/>
        <v>Nodelandsheia</v>
      </c>
      <c r="BC10">
        <v>218</v>
      </c>
      <c r="BD10">
        <v>210</v>
      </c>
      <c r="BE10">
        <v>207</v>
      </c>
      <c r="BF10">
        <v>219</v>
      </c>
      <c r="BG10">
        <v>213</v>
      </c>
      <c r="BH10">
        <v>171</v>
      </c>
      <c r="BI10">
        <v>126</v>
      </c>
      <c r="BJ10">
        <v>21</v>
      </c>
      <c r="BK10">
        <v>5</v>
      </c>
    </row>
    <row r="11" spans="1:63" x14ac:dyDescent="0.2">
      <c r="A11" t="s">
        <v>97</v>
      </c>
      <c r="B11" t="s">
        <v>22</v>
      </c>
      <c r="C11">
        <v>314</v>
      </c>
      <c r="D11">
        <v>337</v>
      </c>
      <c r="E11">
        <v>429</v>
      </c>
      <c r="F11">
        <v>360</v>
      </c>
      <c r="G11">
        <v>360</v>
      </c>
      <c r="H11">
        <v>393</v>
      </c>
      <c r="I11">
        <v>294</v>
      </c>
      <c r="J11">
        <v>304</v>
      </c>
      <c r="K11">
        <v>176</v>
      </c>
      <c r="L11" s="25">
        <f t="shared" si="0"/>
        <v>2967</v>
      </c>
      <c r="M11" s="4">
        <f t="shared" si="13"/>
        <v>0.10583080552746882</v>
      </c>
      <c r="N11" s="4">
        <f t="shared" si="1"/>
        <v>0.11358274351196494</v>
      </c>
      <c r="O11" s="4">
        <f t="shared" si="1"/>
        <v>0.14459049544994945</v>
      </c>
      <c r="P11" s="4">
        <f t="shared" si="1"/>
        <v>0.12133468149646107</v>
      </c>
      <c r="Q11" s="4">
        <f t="shared" si="1"/>
        <v>0.12133468149646107</v>
      </c>
      <c r="R11" s="4">
        <f t="shared" si="1"/>
        <v>0.13245702730030334</v>
      </c>
      <c r="S11" s="4">
        <f t="shared" si="1"/>
        <v>9.9089989888776542E-2</v>
      </c>
      <c r="T11" s="4">
        <f t="shared" si="1"/>
        <v>0.10246039770812268</v>
      </c>
      <c r="U11" s="4">
        <f t="shared" si="1"/>
        <v>5.9319177620492082E-2</v>
      </c>
      <c r="V11" s="11">
        <f t="shared" si="1"/>
        <v>1</v>
      </c>
      <c r="W11" s="9">
        <f t="shared" si="2"/>
        <v>0.89012861590007664</v>
      </c>
      <c r="X11" s="9">
        <f t="shared" si="3"/>
        <v>0.9033935215886808</v>
      </c>
      <c r="Y11" s="9">
        <f t="shared" si="4"/>
        <v>0.94444074994630822</v>
      </c>
      <c r="Z11" s="9">
        <f t="shared" si="5"/>
        <v>0.9133155199439279</v>
      </c>
      <c r="AA11" s="9">
        <f t="shared" si="6"/>
        <v>0.92548473937604725</v>
      </c>
      <c r="AB11" s="9">
        <f t="shared" si="7"/>
        <v>1.0459851089774734</v>
      </c>
      <c r="AC11" s="9">
        <f t="shared" si="8"/>
        <v>0.99320431725727187</v>
      </c>
      <c r="AD11" s="9">
        <f t="shared" si="9"/>
        <v>1.4397723735850991</v>
      </c>
      <c r="AE11" s="12">
        <f t="shared" si="10"/>
        <v>1.512158136240674</v>
      </c>
      <c r="AF11" s="24">
        <f t="shared" si="14"/>
        <v>651</v>
      </c>
      <c r="AG11" s="24">
        <f t="shared" si="15"/>
        <v>1167</v>
      </c>
      <c r="AW11" s="35" t="s">
        <v>62</v>
      </c>
      <c r="AX11" s="36"/>
      <c r="BA11" t="str">
        <f t="shared" si="11"/>
        <v xml:space="preserve">7 </v>
      </c>
      <c r="BB11" t="str">
        <f t="shared" si="12"/>
        <v>Nodeland</v>
      </c>
      <c r="BC11">
        <v>314</v>
      </c>
      <c r="BD11">
        <v>337</v>
      </c>
      <c r="BE11">
        <v>429</v>
      </c>
      <c r="BF11">
        <v>360</v>
      </c>
      <c r="BG11">
        <v>360</v>
      </c>
      <c r="BH11">
        <v>393</v>
      </c>
      <c r="BI11">
        <v>294</v>
      </c>
      <c r="BJ11">
        <v>304</v>
      </c>
      <c r="BK11">
        <v>176</v>
      </c>
    </row>
    <row r="12" spans="1:63" x14ac:dyDescent="0.2">
      <c r="A12" t="s">
        <v>98</v>
      </c>
      <c r="B12" t="s">
        <v>23</v>
      </c>
      <c r="C12">
        <v>143</v>
      </c>
      <c r="D12">
        <v>145</v>
      </c>
      <c r="E12">
        <v>121</v>
      </c>
      <c r="F12">
        <v>144</v>
      </c>
      <c r="G12">
        <v>145</v>
      </c>
      <c r="H12">
        <v>140</v>
      </c>
      <c r="I12">
        <v>105</v>
      </c>
      <c r="J12">
        <v>43</v>
      </c>
      <c r="K12">
        <v>31</v>
      </c>
      <c r="L12" s="25">
        <f t="shared" si="0"/>
        <v>1017</v>
      </c>
      <c r="M12" s="4">
        <f t="shared" si="13"/>
        <v>0.14060963618485742</v>
      </c>
      <c r="N12" s="4">
        <f t="shared" si="1"/>
        <v>0.14257620452310718</v>
      </c>
      <c r="O12" s="4">
        <f t="shared" si="1"/>
        <v>0.11897738446411013</v>
      </c>
      <c r="P12" s="4">
        <f t="shared" si="1"/>
        <v>0.1415929203539823</v>
      </c>
      <c r="Q12" s="4">
        <f t="shared" si="1"/>
        <v>0.14257620452310718</v>
      </c>
      <c r="R12" s="4">
        <f t="shared" si="1"/>
        <v>0.1376597836774828</v>
      </c>
      <c r="S12" s="4">
        <f t="shared" si="1"/>
        <v>0.10324483775811209</v>
      </c>
      <c r="T12" s="4">
        <f t="shared" si="1"/>
        <v>4.2281219272369712E-2</v>
      </c>
      <c r="U12" s="4">
        <f t="shared" si="1"/>
        <v>3.0481809242871191E-2</v>
      </c>
      <c r="V12" s="11">
        <f t="shared" si="1"/>
        <v>1</v>
      </c>
      <c r="W12" s="9">
        <f t="shared" si="2"/>
        <v>1.1826486646835028</v>
      </c>
      <c r="X12" s="9">
        <f t="shared" si="3"/>
        <v>1.1339963758254314</v>
      </c>
      <c r="Y12" s="9">
        <f t="shared" si="4"/>
        <v>0.7771402252980778</v>
      </c>
      <c r="Z12" s="9">
        <f t="shared" si="5"/>
        <v>1.0658041878755691</v>
      </c>
      <c r="AA12" s="9">
        <f t="shared" si="6"/>
        <v>1.087505236399722</v>
      </c>
      <c r="AB12" s="9">
        <f t="shared" si="7"/>
        <v>1.0870701748821257</v>
      </c>
      <c r="AC12" s="9">
        <f t="shared" si="8"/>
        <v>1.0348494203196816</v>
      </c>
      <c r="AD12" s="9">
        <f t="shared" si="9"/>
        <v>0.59413522484332315</v>
      </c>
      <c r="AE12" s="12">
        <f t="shared" si="10"/>
        <v>0.77703902351506471</v>
      </c>
      <c r="AF12" s="24">
        <f t="shared" si="14"/>
        <v>288</v>
      </c>
      <c r="AG12" s="24">
        <f t="shared" si="15"/>
        <v>319</v>
      </c>
      <c r="AW12" s="35" t="s">
        <v>63</v>
      </c>
      <c r="AX12" s="36"/>
      <c r="BA12" t="str">
        <f t="shared" si="11"/>
        <v xml:space="preserve">8 </v>
      </c>
      <c r="BB12" t="str">
        <f t="shared" si="12"/>
        <v>Finsland</v>
      </c>
      <c r="BC12">
        <v>143</v>
      </c>
      <c r="BD12">
        <v>145</v>
      </c>
      <c r="BE12">
        <v>121</v>
      </c>
      <c r="BF12">
        <v>144</v>
      </c>
      <c r="BG12">
        <v>145</v>
      </c>
      <c r="BH12">
        <v>140</v>
      </c>
      <c r="BI12">
        <v>105</v>
      </c>
      <c r="BJ12">
        <v>43</v>
      </c>
      <c r="BK12">
        <v>31</v>
      </c>
    </row>
    <row r="13" spans="1:63" x14ac:dyDescent="0.2">
      <c r="A13" t="s">
        <v>99</v>
      </c>
      <c r="B13" t="s">
        <v>44</v>
      </c>
      <c r="C13">
        <v>494</v>
      </c>
      <c r="D13">
        <v>611</v>
      </c>
      <c r="E13">
        <v>368</v>
      </c>
      <c r="F13">
        <v>456</v>
      </c>
      <c r="G13">
        <v>529</v>
      </c>
      <c r="H13">
        <v>457</v>
      </c>
      <c r="I13">
        <v>319</v>
      </c>
      <c r="J13">
        <v>199</v>
      </c>
      <c r="K13">
        <v>94</v>
      </c>
      <c r="L13" s="25">
        <f t="shared" si="0"/>
        <v>3527</v>
      </c>
      <c r="M13" s="4">
        <f t="shared" si="13"/>
        <v>0.14006237595690388</v>
      </c>
      <c r="N13" s="4">
        <f t="shared" si="1"/>
        <v>0.17323504394669692</v>
      </c>
      <c r="O13" s="4">
        <f t="shared" si="1"/>
        <v>0.10433796427558832</v>
      </c>
      <c r="P13" s="4">
        <f t="shared" si="1"/>
        <v>0.12928834703714204</v>
      </c>
      <c r="Q13" s="4">
        <f t="shared" si="1"/>
        <v>0.1499858236461582</v>
      </c>
      <c r="R13" s="4">
        <f t="shared" si="1"/>
        <v>0.12957187411397789</v>
      </c>
      <c r="S13" s="4">
        <f t="shared" si="1"/>
        <v>9.0445137510632267E-2</v>
      </c>
      <c r="T13" s="4">
        <f t="shared" si="1"/>
        <v>5.6421888290331727E-2</v>
      </c>
      <c r="U13" s="4">
        <f t="shared" si="1"/>
        <v>2.6651545222568754E-2</v>
      </c>
      <c r="V13" s="11">
        <f t="shared" si="1"/>
        <v>1</v>
      </c>
      <c r="W13" s="9">
        <f t="shared" si="2"/>
        <v>1.178045732797862</v>
      </c>
      <c r="X13" s="9">
        <f t="shared" si="3"/>
        <v>1.3778450103830302</v>
      </c>
      <c r="Y13" s="9">
        <f t="shared" si="4"/>
        <v>0.68151799965591853</v>
      </c>
      <c r="Z13" s="9">
        <f t="shared" si="5"/>
        <v>0.97318468586710227</v>
      </c>
      <c r="AA13" s="9">
        <f t="shared" si="6"/>
        <v>1.1440223783940549</v>
      </c>
      <c r="AB13" s="9">
        <f t="shared" si="7"/>
        <v>1.0232016649313271</v>
      </c>
      <c r="AC13" s="9">
        <f t="shared" si="8"/>
        <v>0.90655475039726763</v>
      </c>
      <c r="AD13" s="9">
        <f t="shared" si="9"/>
        <v>0.79283974923985912</v>
      </c>
      <c r="AE13" s="12">
        <f t="shared" si="10"/>
        <v>0.67939834246406205</v>
      </c>
      <c r="AF13" s="24">
        <f t="shared" si="14"/>
        <v>1105</v>
      </c>
      <c r="AG13" s="24">
        <f t="shared" si="15"/>
        <v>1069</v>
      </c>
      <c r="AW13" s="35" t="s">
        <v>64</v>
      </c>
      <c r="AX13" s="36"/>
      <c r="BA13" t="str">
        <f t="shared" si="11"/>
        <v xml:space="preserve">9 </v>
      </c>
      <c r="BB13" t="str">
        <f t="shared" si="12"/>
        <v>Flekkerøy</v>
      </c>
      <c r="BC13">
        <v>494</v>
      </c>
      <c r="BD13">
        <v>611</v>
      </c>
      <c r="BE13">
        <v>368</v>
      </c>
      <c r="BF13">
        <v>456</v>
      </c>
      <c r="BG13">
        <v>529</v>
      </c>
      <c r="BH13">
        <v>457</v>
      </c>
      <c r="BI13">
        <v>319</v>
      </c>
      <c r="BJ13">
        <v>199</v>
      </c>
      <c r="BK13">
        <v>94</v>
      </c>
    </row>
    <row r="14" spans="1:63" x14ac:dyDescent="0.2">
      <c r="A14" t="s">
        <v>100</v>
      </c>
      <c r="B14" t="s">
        <v>101</v>
      </c>
      <c r="C14">
        <v>580</v>
      </c>
      <c r="D14">
        <v>619</v>
      </c>
      <c r="E14">
        <v>733</v>
      </c>
      <c r="F14">
        <v>674</v>
      </c>
      <c r="G14">
        <v>676</v>
      </c>
      <c r="H14">
        <v>720</v>
      </c>
      <c r="I14">
        <v>523</v>
      </c>
      <c r="J14">
        <v>467</v>
      </c>
      <c r="K14">
        <v>236</v>
      </c>
      <c r="L14" s="25">
        <f t="shared" si="0"/>
        <v>5228</v>
      </c>
      <c r="M14" s="4">
        <f t="shared" si="13"/>
        <v>0.11094108645753634</v>
      </c>
      <c r="N14" s="4">
        <f t="shared" si="1"/>
        <v>0.11840091813312931</v>
      </c>
      <c r="O14" s="4">
        <f t="shared" si="1"/>
        <v>0.14020657995409333</v>
      </c>
      <c r="P14" s="4">
        <f t="shared" si="1"/>
        <v>0.12892119357306808</v>
      </c>
      <c r="Q14" s="4">
        <f t="shared" si="1"/>
        <v>0.12930374904361133</v>
      </c>
      <c r="R14" s="4">
        <f t="shared" si="1"/>
        <v>0.13771996939556236</v>
      </c>
      <c r="S14" s="4">
        <f t="shared" si="1"/>
        <v>0.10003825554705432</v>
      </c>
      <c r="T14" s="4">
        <f t="shared" si="1"/>
        <v>8.9326702371843911E-2</v>
      </c>
      <c r="U14" s="4">
        <f t="shared" si="1"/>
        <v>4.5141545524100997E-2</v>
      </c>
      <c r="V14" s="11">
        <f t="shared" si="1"/>
        <v>1</v>
      </c>
      <c r="W14" s="9">
        <f t="shared" si="2"/>
        <v>0.93311049880713715</v>
      </c>
      <c r="X14" s="9">
        <f t="shared" si="3"/>
        <v>0.94171543215412123</v>
      </c>
      <c r="Y14" s="9">
        <f t="shared" si="4"/>
        <v>0.91580575270307107</v>
      </c>
      <c r="Z14" s="9">
        <f t="shared" si="5"/>
        <v>0.97042103286365577</v>
      </c>
      <c r="AA14" s="9">
        <f t="shared" si="6"/>
        <v>0.98626909477207303</v>
      </c>
      <c r="AB14" s="9">
        <f t="shared" si="7"/>
        <v>1.0875454487590006</v>
      </c>
      <c r="AC14" s="9">
        <f t="shared" si="8"/>
        <v>1.0027090265297771</v>
      </c>
      <c r="AD14" s="9">
        <f t="shared" si="9"/>
        <v>1.2552178322087819</v>
      </c>
      <c r="AE14" s="12">
        <f t="shared" si="10"/>
        <v>1.1507434540556909</v>
      </c>
      <c r="AF14" s="24">
        <f t="shared" si="14"/>
        <v>1199</v>
      </c>
      <c r="AG14" s="24">
        <f t="shared" si="15"/>
        <v>1946</v>
      </c>
      <c r="AW14" s="35" t="s">
        <v>65</v>
      </c>
      <c r="AX14" s="36"/>
      <c r="BA14" t="str">
        <f t="shared" si="11"/>
        <v>10</v>
      </c>
      <c r="BB14" t="str">
        <f t="shared" ref="BB14:BB36" si="16">MID(AW14,4,20)</f>
        <v xml:space="preserve">Ytre Vågsbygd eksl. </v>
      </c>
      <c r="BC14">
        <v>580</v>
      </c>
      <c r="BD14">
        <v>619</v>
      </c>
      <c r="BE14">
        <v>733</v>
      </c>
      <c r="BF14">
        <v>674</v>
      </c>
      <c r="BG14">
        <v>676</v>
      </c>
      <c r="BH14">
        <v>720</v>
      </c>
      <c r="BI14">
        <v>523</v>
      </c>
      <c r="BJ14">
        <v>467</v>
      </c>
      <c r="BK14">
        <v>236</v>
      </c>
    </row>
    <row r="15" spans="1:63" x14ac:dyDescent="0.2">
      <c r="A15" t="s">
        <v>102</v>
      </c>
      <c r="B15" t="s">
        <v>43</v>
      </c>
      <c r="C15">
        <v>159</v>
      </c>
      <c r="D15">
        <v>210</v>
      </c>
      <c r="E15">
        <v>170</v>
      </c>
      <c r="F15">
        <v>133</v>
      </c>
      <c r="G15">
        <v>198</v>
      </c>
      <c r="H15">
        <v>276</v>
      </c>
      <c r="I15">
        <v>134</v>
      </c>
      <c r="J15">
        <v>40</v>
      </c>
      <c r="K15">
        <v>8</v>
      </c>
      <c r="L15" s="25">
        <f t="shared" si="0"/>
        <v>1328</v>
      </c>
      <c r="M15" s="4">
        <f t="shared" si="13"/>
        <v>0.11972891566265061</v>
      </c>
      <c r="N15" s="4">
        <f t="shared" si="1"/>
        <v>0.15813253012048192</v>
      </c>
      <c r="O15" s="4">
        <f t="shared" si="1"/>
        <v>0.12801204819277109</v>
      </c>
      <c r="P15" s="4">
        <f t="shared" si="1"/>
        <v>0.10015060240963855</v>
      </c>
      <c r="Q15" s="4">
        <f t="shared" si="1"/>
        <v>0.14909638554216867</v>
      </c>
      <c r="R15" s="4">
        <f t="shared" si="1"/>
        <v>0.20783132530120482</v>
      </c>
      <c r="S15" s="4">
        <f t="shared" si="1"/>
        <v>0.10090361445783133</v>
      </c>
      <c r="T15" s="4">
        <f t="shared" si="1"/>
        <v>3.0120481927710843E-2</v>
      </c>
      <c r="U15" s="4">
        <f t="shared" si="1"/>
        <v>6.024096385542169E-3</v>
      </c>
      <c r="V15" s="11">
        <f t="shared" si="1"/>
        <v>1</v>
      </c>
      <c r="W15" s="9">
        <f t="shared" si="2"/>
        <v>1.0070237437090133</v>
      </c>
      <c r="X15" s="9">
        <f t="shared" si="3"/>
        <v>1.2577254153772195</v>
      </c>
      <c r="Y15" s="9">
        <f t="shared" si="4"/>
        <v>0.83615312625575444</v>
      </c>
      <c r="Z15" s="9">
        <f t="shared" si="5"/>
        <v>0.75385782848183014</v>
      </c>
      <c r="AA15" s="9">
        <f t="shared" si="6"/>
        <v>1.13723815658946</v>
      </c>
      <c r="AB15" s="9">
        <f t="shared" si="7"/>
        <v>1.6411999867040319</v>
      </c>
      <c r="AC15" s="9">
        <f t="shared" si="8"/>
        <v>1.0113827402633793</v>
      </c>
      <c r="AD15" s="9">
        <f t="shared" si="9"/>
        <v>0.4232526783872651</v>
      </c>
      <c r="AE15" s="12">
        <f t="shared" si="10"/>
        <v>0.15356562124267797</v>
      </c>
      <c r="AF15" s="24">
        <f t="shared" si="14"/>
        <v>369</v>
      </c>
      <c r="AG15" s="24">
        <f t="shared" si="15"/>
        <v>458</v>
      </c>
      <c r="AW15" s="35" t="s">
        <v>66</v>
      </c>
      <c r="AX15" s="36"/>
      <c r="BA15" t="str">
        <f t="shared" si="11"/>
        <v>11</v>
      </c>
      <c r="BB15" t="str">
        <f t="shared" si="16"/>
        <v>Andøya</v>
      </c>
      <c r="BC15">
        <v>159</v>
      </c>
      <c r="BD15">
        <v>210</v>
      </c>
      <c r="BE15">
        <v>170</v>
      </c>
      <c r="BF15">
        <v>133</v>
      </c>
      <c r="BG15">
        <v>198</v>
      </c>
      <c r="BH15">
        <v>276</v>
      </c>
      <c r="BI15">
        <v>134</v>
      </c>
      <c r="BJ15">
        <v>40</v>
      </c>
      <c r="BK15">
        <v>8</v>
      </c>
    </row>
    <row r="16" spans="1:63" x14ac:dyDescent="0.2">
      <c r="A16" t="s">
        <v>103</v>
      </c>
      <c r="B16" t="s">
        <v>42</v>
      </c>
      <c r="C16">
        <v>972</v>
      </c>
      <c r="D16">
        <v>1140</v>
      </c>
      <c r="E16">
        <v>1090</v>
      </c>
      <c r="F16">
        <v>1146</v>
      </c>
      <c r="G16">
        <v>1121</v>
      </c>
      <c r="H16">
        <v>1211</v>
      </c>
      <c r="I16">
        <v>907</v>
      </c>
      <c r="J16">
        <v>695</v>
      </c>
      <c r="K16">
        <v>484</v>
      </c>
      <c r="L16" s="25">
        <f t="shared" si="0"/>
        <v>8766</v>
      </c>
      <c r="M16" s="4">
        <f t="shared" si="13"/>
        <v>0.11088295687885011</v>
      </c>
      <c r="N16" s="4">
        <f t="shared" si="1"/>
        <v>0.13004791238877481</v>
      </c>
      <c r="O16" s="4">
        <f t="shared" si="1"/>
        <v>0.1243440565822496</v>
      </c>
      <c r="P16" s="4">
        <f t="shared" si="1"/>
        <v>0.13073237508555785</v>
      </c>
      <c r="Q16" s="4">
        <f t="shared" si="1"/>
        <v>0.12788044718229524</v>
      </c>
      <c r="R16" s="4">
        <f t="shared" si="1"/>
        <v>0.13814738763404061</v>
      </c>
      <c r="S16" s="4">
        <f t="shared" si="1"/>
        <v>0.10346794433036732</v>
      </c>
      <c r="T16" s="4">
        <f t="shared" si="1"/>
        <v>7.9283595710700427E-2</v>
      </c>
      <c r="U16" s="4">
        <f t="shared" si="1"/>
        <v>5.5213324207164044E-2</v>
      </c>
      <c r="V16" s="11">
        <f t="shared" si="1"/>
        <v>1</v>
      </c>
      <c r="W16" s="9">
        <f t="shared" si="2"/>
        <v>0.93262157876952678</v>
      </c>
      <c r="X16" s="9">
        <f t="shared" si="3"/>
        <v>1.0343511515530133</v>
      </c>
      <c r="Y16" s="9">
        <f t="shared" si="4"/>
        <v>0.8121944231843149</v>
      </c>
      <c r="Z16" s="9">
        <f t="shared" si="5"/>
        <v>0.98405423455332008</v>
      </c>
      <c r="AA16" s="9">
        <f t="shared" si="6"/>
        <v>0.9754128075512426</v>
      </c>
      <c r="AB16" s="9">
        <f t="shared" si="7"/>
        <v>1.0909206801216977</v>
      </c>
      <c r="AC16" s="9">
        <f t="shared" si="8"/>
        <v>1.0370856745671702</v>
      </c>
      <c r="AD16" s="9">
        <f t="shared" si="9"/>
        <v>1.1140922086593377</v>
      </c>
      <c r="AE16" s="12">
        <f t="shared" si="10"/>
        <v>1.4074921598359249</v>
      </c>
      <c r="AF16" s="24">
        <f t="shared" si="14"/>
        <v>2112</v>
      </c>
      <c r="AG16" s="24">
        <f t="shared" si="15"/>
        <v>3297</v>
      </c>
      <c r="AW16" s="35" t="s">
        <v>67</v>
      </c>
      <c r="AX16" s="36"/>
      <c r="BA16" t="str">
        <f t="shared" si="11"/>
        <v>12</v>
      </c>
      <c r="BB16" t="str">
        <f t="shared" si="16"/>
        <v>Midtre Vågsbygd</v>
      </c>
      <c r="BC16">
        <v>972</v>
      </c>
      <c r="BD16">
        <v>1140</v>
      </c>
      <c r="BE16">
        <v>1090</v>
      </c>
      <c r="BF16">
        <v>1146</v>
      </c>
      <c r="BG16">
        <v>1121</v>
      </c>
      <c r="BH16">
        <v>1211</v>
      </c>
      <c r="BI16">
        <v>907</v>
      </c>
      <c r="BJ16">
        <v>695</v>
      </c>
      <c r="BK16">
        <v>484</v>
      </c>
    </row>
    <row r="17" spans="1:63" x14ac:dyDescent="0.2">
      <c r="A17" t="s">
        <v>104</v>
      </c>
      <c r="B17" t="s">
        <v>40</v>
      </c>
      <c r="C17">
        <v>293</v>
      </c>
      <c r="D17">
        <v>326</v>
      </c>
      <c r="E17">
        <v>291</v>
      </c>
      <c r="F17">
        <v>325</v>
      </c>
      <c r="G17">
        <v>336</v>
      </c>
      <c r="H17">
        <v>261</v>
      </c>
      <c r="I17">
        <v>199</v>
      </c>
      <c r="J17">
        <v>133</v>
      </c>
      <c r="K17">
        <v>63</v>
      </c>
      <c r="L17" s="25">
        <f t="shared" si="0"/>
        <v>2227</v>
      </c>
      <c r="M17" s="4">
        <f t="shared" si="13"/>
        <v>0.1315671306690615</v>
      </c>
      <c r="N17" s="4">
        <f t="shared" si="1"/>
        <v>0.14638527166591828</v>
      </c>
      <c r="O17" s="4">
        <f t="shared" si="1"/>
        <v>0.13066906151773686</v>
      </c>
      <c r="P17" s="4">
        <f t="shared" si="1"/>
        <v>0.14593623709025594</v>
      </c>
      <c r="Q17" s="4">
        <f t="shared" si="1"/>
        <v>0.15087561742254155</v>
      </c>
      <c r="R17" s="4">
        <f t="shared" si="1"/>
        <v>0.11719802424786709</v>
      </c>
      <c r="S17" s="4">
        <f t="shared" si="1"/>
        <v>8.9357880556802868E-2</v>
      </c>
      <c r="T17" s="4">
        <f t="shared" si="1"/>
        <v>5.9721598563089361E-2</v>
      </c>
      <c r="U17" s="4">
        <f t="shared" si="1"/>
        <v>2.8289178266726538E-2</v>
      </c>
      <c r="V17" s="11">
        <f t="shared" si="1"/>
        <v>1</v>
      </c>
      <c r="W17" s="9">
        <f t="shared" si="2"/>
        <v>1.1065933717191583</v>
      </c>
      <c r="X17" s="9">
        <f t="shared" si="3"/>
        <v>1.1642922330455854</v>
      </c>
      <c r="Y17" s="9">
        <f t="shared" si="4"/>
        <v>0.85350828953560254</v>
      </c>
      <c r="Z17" s="9">
        <f t="shared" si="5"/>
        <v>1.0984973843660268</v>
      </c>
      <c r="AA17" s="9">
        <f t="shared" si="6"/>
        <v>1.1508093131028965</v>
      </c>
      <c r="AB17" s="9">
        <f t="shared" si="7"/>
        <v>0.92548799156516381</v>
      </c>
      <c r="AC17" s="9">
        <f t="shared" si="8"/>
        <v>0.8956568958135358</v>
      </c>
      <c r="AD17" s="9">
        <f t="shared" si="9"/>
        <v>0.83920724143996761</v>
      </c>
      <c r="AE17" s="12">
        <f t="shared" si="10"/>
        <v>0.7211447090058043</v>
      </c>
      <c r="AF17" s="24">
        <f t="shared" si="14"/>
        <v>619</v>
      </c>
      <c r="AG17" s="24">
        <f t="shared" si="15"/>
        <v>656</v>
      </c>
      <c r="AW17" s="35" t="s">
        <v>68</v>
      </c>
      <c r="AX17" s="36"/>
      <c r="BA17" t="str">
        <f t="shared" si="11"/>
        <v>13</v>
      </c>
      <c r="BB17" t="str">
        <f t="shared" si="16"/>
        <v>Øvre Slettheia</v>
      </c>
      <c r="BC17">
        <v>293</v>
      </c>
      <c r="BD17">
        <v>326</v>
      </c>
      <c r="BE17">
        <v>291</v>
      </c>
      <c r="BF17">
        <v>325</v>
      </c>
      <c r="BG17">
        <v>336</v>
      </c>
      <c r="BH17">
        <v>261</v>
      </c>
      <c r="BI17">
        <v>199</v>
      </c>
      <c r="BJ17">
        <v>133</v>
      </c>
      <c r="BK17">
        <v>63</v>
      </c>
    </row>
    <row r="18" spans="1:63" x14ac:dyDescent="0.2">
      <c r="A18" t="s">
        <v>105</v>
      </c>
      <c r="B18" t="s">
        <v>41</v>
      </c>
      <c r="C18">
        <v>297</v>
      </c>
      <c r="D18">
        <v>314</v>
      </c>
      <c r="E18">
        <v>336</v>
      </c>
      <c r="F18">
        <v>295</v>
      </c>
      <c r="G18">
        <v>383</v>
      </c>
      <c r="H18">
        <v>320</v>
      </c>
      <c r="I18">
        <v>262</v>
      </c>
      <c r="J18">
        <v>167</v>
      </c>
      <c r="K18">
        <v>93</v>
      </c>
      <c r="L18" s="25">
        <f t="shared" si="0"/>
        <v>2467</v>
      </c>
      <c r="M18" s="4">
        <f t="shared" si="13"/>
        <v>0.12038913660316174</v>
      </c>
      <c r="N18" s="4">
        <f t="shared" si="1"/>
        <v>0.12728009728415079</v>
      </c>
      <c r="O18" s="4">
        <f t="shared" si="1"/>
        <v>0.13619781110660723</v>
      </c>
      <c r="P18" s="4">
        <f t="shared" si="1"/>
        <v>0.11957843534657479</v>
      </c>
      <c r="Q18" s="4">
        <f t="shared" si="1"/>
        <v>0.1552492906364005</v>
      </c>
      <c r="R18" s="4">
        <f t="shared" si="1"/>
        <v>0.12971220105391162</v>
      </c>
      <c r="S18" s="4">
        <f t="shared" si="1"/>
        <v>0.10620186461289015</v>
      </c>
      <c r="T18" s="4">
        <f t="shared" si="1"/>
        <v>6.7693554925010127E-2</v>
      </c>
      <c r="U18" s="4">
        <f t="shared" si="1"/>
        <v>3.7697608431293071E-2</v>
      </c>
      <c r="V18" s="11">
        <f t="shared" si="1"/>
        <v>1</v>
      </c>
      <c r="W18" s="9">
        <f t="shared" si="2"/>
        <v>1.0125767728958968</v>
      </c>
      <c r="X18" s="9">
        <f t="shared" si="3"/>
        <v>1.0123370131622706</v>
      </c>
      <c r="Y18" s="9">
        <f t="shared" si="4"/>
        <v>0.88962115014742293</v>
      </c>
      <c r="Z18" s="9">
        <f t="shared" si="5"/>
        <v>0.90009583002716087</v>
      </c>
      <c r="AA18" s="9">
        <f t="shared" si="6"/>
        <v>1.1841696661736079</v>
      </c>
      <c r="AB18" s="9">
        <f t="shared" si="7"/>
        <v>1.0243097970746393</v>
      </c>
      <c r="AC18" s="9">
        <f t="shared" si="8"/>
        <v>1.0644884569338524</v>
      </c>
      <c r="AD18" s="9">
        <f t="shared" si="9"/>
        <v>0.95122908392799044</v>
      </c>
      <c r="AE18" s="12">
        <f t="shared" si="10"/>
        <v>0.96098340524704606</v>
      </c>
      <c r="AF18" s="24">
        <f t="shared" si="14"/>
        <v>611</v>
      </c>
      <c r="AG18" s="24">
        <f t="shared" si="15"/>
        <v>842</v>
      </c>
      <c r="AW18" s="35" t="s">
        <v>69</v>
      </c>
      <c r="AX18" s="36"/>
      <c r="BA18" t="str">
        <f t="shared" si="11"/>
        <v>14</v>
      </c>
      <c r="BB18" t="str">
        <f t="shared" si="16"/>
        <v>Nedre Slettheia</v>
      </c>
      <c r="BC18">
        <v>297</v>
      </c>
      <c r="BD18">
        <v>314</v>
      </c>
      <c r="BE18">
        <v>336</v>
      </c>
      <c r="BF18">
        <v>295</v>
      </c>
      <c r="BG18">
        <v>383</v>
      </c>
      <c r="BH18">
        <v>320</v>
      </c>
      <c r="BI18">
        <v>262</v>
      </c>
      <c r="BJ18">
        <v>167</v>
      </c>
      <c r="BK18">
        <v>93</v>
      </c>
    </row>
    <row r="19" spans="1:63" x14ac:dyDescent="0.2">
      <c r="A19" t="s">
        <v>106</v>
      </c>
      <c r="B19" t="s">
        <v>39</v>
      </c>
      <c r="C19">
        <v>584</v>
      </c>
      <c r="D19">
        <v>649</v>
      </c>
      <c r="E19">
        <v>531</v>
      </c>
      <c r="F19">
        <v>606</v>
      </c>
      <c r="G19">
        <v>581</v>
      </c>
      <c r="H19">
        <v>483</v>
      </c>
      <c r="I19">
        <v>332</v>
      </c>
      <c r="J19">
        <v>152</v>
      </c>
      <c r="K19">
        <v>28</v>
      </c>
      <c r="L19" s="25">
        <f t="shared" si="0"/>
        <v>3946</v>
      </c>
      <c r="M19" s="4">
        <f t="shared" si="13"/>
        <v>0.1479979726305119</v>
      </c>
      <c r="N19" s="4">
        <f t="shared" si="1"/>
        <v>0.1644703497212367</v>
      </c>
      <c r="O19" s="4">
        <f t="shared" si="1"/>
        <v>0.13456664977192093</v>
      </c>
      <c r="P19" s="4">
        <f t="shared" si="1"/>
        <v>0.15357323872275722</v>
      </c>
      <c r="Q19" s="4">
        <f t="shared" si="1"/>
        <v>0.14723770907247846</v>
      </c>
      <c r="R19" s="4">
        <f t="shared" si="1"/>
        <v>0.12240243284338571</v>
      </c>
      <c r="S19" s="4">
        <f t="shared" si="1"/>
        <v>8.413583375570198E-2</v>
      </c>
      <c r="T19" s="4">
        <f t="shared" si="1"/>
        <v>3.8520020273694881E-2</v>
      </c>
      <c r="U19" s="4">
        <f t="shared" si="1"/>
        <v>7.0957932083122151E-3</v>
      </c>
      <c r="V19" s="11">
        <f t="shared" si="1"/>
        <v>1</v>
      </c>
      <c r="W19" s="9">
        <f t="shared" si="2"/>
        <v>1.2447909649466105</v>
      </c>
      <c r="X19" s="9">
        <f t="shared" si="3"/>
        <v>1.3081339985060156</v>
      </c>
      <c r="Y19" s="9">
        <f t="shared" si="4"/>
        <v>0.87896667919191107</v>
      </c>
      <c r="Z19" s="9">
        <f t="shared" si="5"/>
        <v>1.1559829443953247</v>
      </c>
      <c r="AA19" s="9">
        <f t="shared" si="6"/>
        <v>1.123061033553242</v>
      </c>
      <c r="AB19" s="9">
        <f t="shared" si="7"/>
        <v>0.96658610468833517</v>
      </c>
      <c r="AC19" s="9">
        <f t="shared" si="8"/>
        <v>0.84331498485366407</v>
      </c>
      <c r="AD19" s="9">
        <f t="shared" si="9"/>
        <v>0.54128289817878728</v>
      </c>
      <c r="AE19" s="12">
        <f t="shared" si="10"/>
        <v>0.18088520211251069</v>
      </c>
      <c r="AF19" s="24">
        <f t="shared" si="14"/>
        <v>1233</v>
      </c>
      <c r="AG19" s="24">
        <f t="shared" si="15"/>
        <v>995</v>
      </c>
      <c r="AW19" s="35" t="s">
        <v>70</v>
      </c>
      <c r="AX19" s="36"/>
      <c r="BA19" t="str">
        <f t="shared" si="11"/>
        <v>15</v>
      </c>
      <c r="BB19" t="str">
        <f t="shared" si="16"/>
        <v>Hellemyr</v>
      </c>
      <c r="BC19">
        <v>584</v>
      </c>
      <c r="BD19">
        <v>649</v>
      </c>
      <c r="BE19">
        <v>531</v>
      </c>
      <c r="BF19">
        <v>606</v>
      </c>
      <c r="BG19">
        <v>581</v>
      </c>
      <c r="BH19">
        <v>483</v>
      </c>
      <c r="BI19">
        <v>332</v>
      </c>
      <c r="BJ19">
        <v>152</v>
      </c>
      <c r="BK19">
        <v>28</v>
      </c>
    </row>
    <row r="20" spans="1:63" x14ac:dyDescent="0.2">
      <c r="A20" t="s">
        <v>107</v>
      </c>
      <c r="B20" t="s">
        <v>38</v>
      </c>
      <c r="C20">
        <v>313</v>
      </c>
      <c r="D20">
        <v>347</v>
      </c>
      <c r="E20">
        <v>368</v>
      </c>
      <c r="F20">
        <v>424</v>
      </c>
      <c r="G20">
        <v>381</v>
      </c>
      <c r="H20">
        <v>426</v>
      </c>
      <c r="I20">
        <v>320</v>
      </c>
      <c r="J20">
        <v>268</v>
      </c>
      <c r="K20">
        <v>130</v>
      </c>
      <c r="L20" s="25">
        <f t="shared" si="0"/>
        <v>2977</v>
      </c>
      <c r="M20" s="4">
        <f t="shared" si="13"/>
        <v>0.10513940208263352</v>
      </c>
      <c r="N20" s="4">
        <f t="shared" si="1"/>
        <v>0.11656029559959691</v>
      </c>
      <c r="O20" s="4">
        <f t="shared" si="1"/>
        <v>0.12361437688948607</v>
      </c>
      <c r="P20" s="4">
        <f t="shared" si="1"/>
        <v>0.14242526032919045</v>
      </c>
      <c r="Q20" s="4">
        <f t="shared" si="1"/>
        <v>0.12798118911656028</v>
      </c>
      <c r="R20" s="4">
        <f t="shared" si="1"/>
        <v>0.14309707759489418</v>
      </c>
      <c r="S20" s="4">
        <f t="shared" si="1"/>
        <v>0.10749076251259658</v>
      </c>
      <c r="T20" s="4">
        <f t="shared" si="1"/>
        <v>9.0023513604299624E-2</v>
      </c>
      <c r="U20" s="4">
        <f t="shared" si="1"/>
        <v>4.3668122270742356E-2</v>
      </c>
      <c r="V20" s="11">
        <f t="shared" si="1"/>
        <v>1</v>
      </c>
      <c r="W20" s="9">
        <f t="shared" si="2"/>
        <v>0.88431331487961851</v>
      </c>
      <c r="X20" s="9">
        <f t="shared" si="3"/>
        <v>0.92707582739489869</v>
      </c>
      <c r="Y20" s="9">
        <f t="shared" si="4"/>
        <v>0.80742827839651488</v>
      </c>
      <c r="Z20" s="9">
        <f t="shared" si="5"/>
        <v>1.0720694123592178</v>
      </c>
      <c r="AA20" s="9">
        <f t="shared" si="6"/>
        <v>0.9761812203548007</v>
      </c>
      <c r="AB20" s="9">
        <f t="shared" si="7"/>
        <v>1.1300073341002013</v>
      </c>
      <c r="AC20" s="9">
        <f t="shared" si="8"/>
        <v>1.0774074103006774</v>
      </c>
      <c r="AD20" s="9">
        <f t="shared" si="9"/>
        <v>1.2650094159282934</v>
      </c>
      <c r="AE20" s="12">
        <f t="shared" si="10"/>
        <v>1.11318310595129</v>
      </c>
      <c r="AF20" s="24">
        <f t="shared" si="14"/>
        <v>660</v>
      </c>
      <c r="AG20" s="24">
        <f t="shared" si="15"/>
        <v>1144</v>
      </c>
      <c r="AW20" s="35" t="s">
        <v>71</v>
      </c>
      <c r="AX20" s="36"/>
      <c r="BA20" t="str">
        <f t="shared" si="11"/>
        <v>16</v>
      </c>
      <c r="BB20" t="str">
        <f t="shared" si="16"/>
        <v>Tinnheia</v>
      </c>
      <c r="BC20">
        <v>313</v>
      </c>
      <c r="BD20">
        <v>347</v>
      </c>
      <c r="BE20">
        <v>368</v>
      </c>
      <c r="BF20">
        <v>424</v>
      </c>
      <c r="BG20">
        <v>381</v>
      </c>
      <c r="BH20">
        <v>426</v>
      </c>
      <c r="BI20">
        <v>320</v>
      </c>
      <c r="BJ20">
        <v>268</v>
      </c>
      <c r="BK20">
        <v>130</v>
      </c>
    </row>
    <row r="21" spans="1:63" x14ac:dyDescent="0.2">
      <c r="A21" t="s">
        <v>108</v>
      </c>
      <c r="B21" t="s">
        <v>37</v>
      </c>
      <c r="C21">
        <v>542</v>
      </c>
      <c r="D21">
        <v>586</v>
      </c>
      <c r="E21">
        <v>874</v>
      </c>
      <c r="F21">
        <v>792</v>
      </c>
      <c r="G21">
        <v>737</v>
      </c>
      <c r="H21">
        <v>715</v>
      </c>
      <c r="I21">
        <v>605</v>
      </c>
      <c r="J21">
        <v>319</v>
      </c>
      <c r="K21">
        <v>203</v>
      </c>
      <c r="L21" s="25">
        <f t="shared" si="0"/>
        <v>5373</v>
      </c>
      <c r="M21" s="4">
        <f t="shared" si="13"/>
        <v>0.10087474409082449</v>
      </c>
      <c r="N21" s="4">
        <f t="shared" ref="N21:V40" si="17">D21/$L21</f>
        <v>0.10906383770705379</v>
      </c>
      <c r="O21" s="4">
        <f t="shared" si="17"/>
        <v>0.16266517774055461</v>
      </c>
      <c r="P21" s="4">
        <f t="shared" si="17"/>
        <v>0.14740368509212731</v>
      </c>
      <c r="Q21" s="4">
        <f t="shared" si="17"/>
        <v>0.13716731807184068</v>
      </c>
      <c r="R21" s="4">
        <f t="shared" si="17"/>
        <v>0.13307277126372605</v>
      </c>
      <c r="S21" s="4">
        <f t="shared" si="17"/>
        <v>0.1126000372231528</v>
      </c>
      <c r="T21" s="4">
        <f t="shared" si="17"/>
        <v>5.9370928717662384E-2</v>
      </c>
      <c r="U21" s="4">
        <f t="shared" si="17"/>
        <v>3.7781500093057883E-2</v>
      </c>
      <c r="V21" s="11">
        <f t="shared" si="17"/>
        <v>1</v>
      </c>
      <c r="W21" s="9">
        <f t="shared" si="2"/>
        <v>0.84844385232931341</v>
      </c>
      <c r="X21" s="9">
        <f t="shared" si="3"/>
        <v>0.86745188025655195</v>
      </c>
      <c r="Y21" s="9">
        <f t="shared" si="4"/>
        <v>1.0625015287302733</v>
      </c>
      <c r="Z21" s="9">
        <f t="shared" si="5"/>
        <v>1.1095432207113336</v>
      </c>
      <c r="AA21" s="9">
        <f t="shared" si="6"/>
        <v>1.0462487563403828</v>
      </c>
      <c r="AB21" s="9">
        <f t="shared" si="7"/>
        <v>1.0508475087293772</v>
      </c>
      <c r="AC21" s="9">
        <f t="shared" si="8"/>
        <v>1.1286189777483455</v>
      </c>
      <c r="AD21" s="9">
        <f t="shared" si="9"/>
        <v>0.83427963265658789</v>
      </c>
      <c r="AE21" s="12">
        <f t="shared" si="10"/>
        <v>0.96312196252294102</v>
      </c>
      <c r="AF21" s="24">
        <f t="shared" si="14"/>
        <v>1128</v>
      </c>
      <c r="AG21" s="24">
        <f t="shared" si="15"/>
        <v>1842</v>
      </c>
      <c r="AW21" s="35" t="s">
        <v>72</v>
      </c>
      <c r="AX21" s="36"/>
      <c r="BA21" t="str">
        <f t="shared" si="11"/>
        <v>17</v>
      </c>
      <c r="BB21" t="str">
        <f t="shared" si="16"/>
        <v>Grim</v>
      </c>
      <c r="BC21">
        <v>542</v>
      </c>
      <c r="BD21">
        <v>586</v>
      </c>
      <c r="BE21">
        <v>874</v>
      </c>
      <c r="BF21">
        <v>792</v>
      </c>
      <c r="BG21">
        <v>737</v>
      </c>
      <c r="BH21">
        <v>715</v>
      </c>
      <c r="BI21">
        <v>605</v>
      </c>
      <c r="BJ21">
        <v>319</v>
      </c>
      <c r="BK21">
        <v>203</v>
      </c>
    </row>
    <row r="22" spans="1:63" x14ac:dyDescent="0.2">
      <c r="A22" t="s">
        <v>109</v>
      </c>
      <c r="B22" t="s">
        <v>36</v>
      </c>
      <c r="C22">
        <v>359</v>
      </c>
      <c r="D22">
        <v>333</v>
      </c>
      <c r="E22">
        <v>2336</v>
      </c>
      <c r="F22">
        <v>1068</v>
      </c>
      <c r="G22">
        <v>731</v>
      </c>
      <c r="H22">
        <v>956</v>
      </c>
      <c r="I22">
        <v>1010</v>
      </c>
      <c r="J22">
        <v>907</v>
      </c>
      <c r="K22">
        <v>603</v>
      </c>
      <c r="L22" s="25">
        <f t="shared" si="0"/>
        <v>8303</v>
      </c>
      <c r="M22" s="4">
        <f t="shared" si="13"/>
        <v>4.3237384078044082E-2</v>
      </c>
      <c r="N22" s="4">
        <f t="shared" si="17"/>
        <v>4.0105985788269301E-2</v>
      </c>
      <c r="O22" s="4">
        <f t="shared" si="17"/>
        <v>0.28134409249668796</v>
      </c>
      <c r="P22" s="4">
        <f t="shared" si="17"/>
        <v>0.12862820667228714</v>
      </c>
      <c r="Q22" s="4">
        <f t="shared" si="17"/>
        <v>8.8040467300975547E-2</v>
      </c>
      <c r="R22" s="4">
        <f t="shared" si="17"/>
        <v>0.11513910634710346</v>
      </c>
      <c r="S22" s="4">
        <f t="shared" si="17"/>
        <v>0.12164277971817415</v>
      </c>
      <c r="T22" s="4">
        <f t="shared" si="17"/>
        <v>0.1092376249548356</v>
      </c>
      <c r="U22" s="4">
        <f t="shared" si="17"/>
        <v>7.2624352643622783E-2</v>
      </c>
      <c r="V22" s="11">
        <f t="shared" si="17"/>
        <v>1</v>
      </c>
      <c r="W22" s="9">
        <f t="shared" si="2"/>
        <v>0.36366379952139716</v>
      </c>
      <c r="X22" s="9">
        <f t="shared" si="3"/>
        <v>0.31898760866111248</v>
      </c>
      <c r="Y22" s="9">
        <f t="shared" si="4"/>
        <v>1.8376922001938432</v>
      </c>
      <c r="Z22" s="9">
        <f t="shared" si="5"/>
        <v>0.96821564953612538</v>
      </c>
      <c r="AA22" s="9">
        <f t="shared" si="6"/>
        <v>0.67153189780256917</v>
      </c>
      <c r="AB22" s="9">
        <f t="shared" si="7"/>
        <v>0.90922915268964444</v>
      </c>
      <c r="AC22" s="9">
        <f t="shared" si="8"/>
        <v>1.2192566990356526</v>
      </c>
      <c r="AD22" s="9">
        <f t="shared" si="9"/>
        <v>1.5350058957808841</v>
      </c>
      <c r="AE22" s="12">
        <f t="shared" si="10"/>
        <v>1.8513322359568323</v>
      </c>
      <c r="AF22" s="24">
        <f t="shared" si="14"/>
        <v>692</v>
      </c>
      <c r="AG22" s="24">
        <f t="shared" si="15"/>
        <v>3476</v>
      </c>
      <c r="AW22" s="35" t="s">
        <v>73</v>
      </c>
      <c r="AX22" s="36"/>
      <c r="BA22" t="str">
        <f t="shared" si="11"/>
        <v>18</v>
      </c>
      <c r="BB22" t="str">
        <f t="shared" si="16"/>
        <v>Kvadraturen Eg</v>
      </c>
      <c r="BC22">
        <v>359</v>
      </c>
      <c r="BD22">
        <v>333</v>
      </c>
      <c r="BE22">
        <v>2336</v>
      </c>
      <c r="BF22">
        <v>1068</v>
      </c>
      <c r="BG22">
        <v>731</v>
      </c>
      <c r="BH22">
        <v>956</v>
      </c>
      <c r="BI22">
        <v>1010</v>
      </c>
      <c r="BJ22">
        <v>907</v>
      </c>
      <c r="BK22">
        <v>603</v>
      </c>
    </row>
    <row r="23" spans="1:63" x14ac:dyDescent="0.2">
      <c r="A23" t="s">
        <v>110</v>
      </c>
      <c r="B23" t="s">
        <v>34</v>
      </c>
      <c r="C23">
        <v>599</v>
      </c>
      <c r="D23">
        <v>674</v>
      </c>
      <c r="E23">
        <v>1839</v>
      </c>
      <c r="F23">
        <v>840</v>
      </c>
      <c r="G23">
        <v>739</v>
      </c>
      <c r="H23">
        <v>689</v>
      </c>
      <c r="I23">
        <v>791</v>
      </c>
      <c r="J23">
        <v>536</v>
      </c>
      <c r="K23">
        <v>356</v>
      </c>
      <c r="L23" s="25">
        <f t="shared" ref="L23:L36" si="18">SUM(C23:K23)</f>
        <v>7063</v>
      </c>
      <c r="M23" s="4">
        <f t="shared" ref="M23:M36" si="19">C23/$L23</f>
        <v>8.4808155174854877E-2</v>
      </c>
      <c r="N23" s="4">
        <f t="shared" ref="N23:N36" si="20">D23/$L23</f>
        <v>9.5426872433809998E-2</v>
      </c>
      <c r="O23" s="4">
        <f t="shared" ref="O23:O36" si="21">E23/$L23</f>
        <v>0.26037094718957948</v>
      </c>
      <c r="P23" s="4">
        <f t="shared" ref="P23:P36" si="22">F23/$L23</f>
        <v>0.11892963330029732</v>
      </c>
      <c r="Q23" s="4">
        <f t="shared" ref="Q23:Q36" si="23">G23/$L23</f>
        <v>0.10462976072490443</v>
      </c>
      <c r="R23" s="4">
        <f t="shared" ref="R23:R36" si="24">H23/$L23</f>
        <v>9.7550615885601016E-2</v>
      </c>
      <c r="S23" s="4">
        <f t="shared" ref="S23:S36" si="25">I23/$L23</f>
        <v>0.11199207135777998</v>
      </c>
      <c r="T23" s="4">
        <f t="shared" ref="T23:T36" si="26">J23/$L23</f>
        <v>7.5888432677332585E-2</v>
      </c>
      <c r="U23" s="4">
        <f t="shared" ref="U23:U36" si="27">K23/$L23</f>
        <v>5.0403511255840291E-2</v>
      </c>
      <c r="V23" s="11">
        <f t="shared" ref="V23:V36" si="28">L23/$L23</f>
        <v>1</v>
      </c>
      <c r="W23" s="9">
        <f t="shared" si="2"/>
        <v>0.71330994228555422</v>
      </c>
      <c r="X23" s="9">
        <f t="shared" si="3"/>
        <v>0.75898869561195415</v>
      </c>
      <c r="Y23" s="9">
        <f t="shared" si="4"/>
        <v>1.7006991494339128</v>
      </c>
      <c r="Z23" s="9">
        <f t="shared" si="5"/>
        <v>0.89521213996486104</v>
      </c>
      <c r="AA23" s="9">
        <f t="shared" si="6"/>
        <v>0.79806734266896873</v>
      </c>
      <c r="AB23" s="9">
        <f t="shared" si="7"/>
        <v>0.77033656626299918</v>
      </c>
      <c r="AC23" s="9">
        <f t="shared" si="8"/>
        <v>1.1225251803535623</v>
      </c>
      <c r="AD23" s="9">
        <f t="shared" si="9"/>
        <v>1.0663834153245166</v>
      </c>
      <c r="AE23" s="12">
        <f t="shared" si="10"/>
        <v>1.2848809221233606</v>
      </c>
      <c r="AF23" s="24">
        <f t="shared" ref="AF23:AF40" si="29">SUM(C23:D23)</f>
        <v>1273</v>
      </c>
      <c r="AG23" s="24">
        <f t="shared" ref="AG23:AG40" si="30">SUM(H23:K23)</f>
        <v>2372</v>
      </c>
      <c r="AW23" s="35" t="s">
        <v>74</v>
      </c>
      <c r="AX23" s="36"/>
      <c r="BA23" t="str">
        <f t="shared" si="11"/>
        <v>19</v>
      </c>
      <c r="BB23" t="str">
        <f t="shared" si="16"/>
        <v>Lund Nord</v>
      </c>
      <c r="BC23">
        <v>599</v>
      </c>
      <c r="BD23">
        <v>674</v>
      </c>
      <c r="BE23">
        <v>1839</v>
      </c>
      <c r="BF23">
        <v>840</v>
      </c>
      <c r="BG23">
        <v>739</v>
      </c>
      <c r="BH23">
        <v>689</v>
      </c>
      <c r="BI23">
        <v>791</v>
      </c>
      <c r="BJ23">
        <v>536</v>
      </c>
      <c r="BK23">
        <v>356</v>
      </c>
    </row>
    <row r="24" spans="1:63" x14ac:dyDescent="0.2">
      <c r="A24" t="s">
        <v>111</v>
      </c>
      <c r="B24" t="s">
        <v>35</v>
      </c>
      <c r="C24">
        <v>554</v>
      </c>
      <c r="D24">
        <v>630</v>
      </c>
      <c r="E24">
        <v>1064</v>
      </c>
      <c r="F24">
        <v>638</v>
      </c>
      <c r="G24">
        <v>688</v>
      </c>
      <c r="H24">
        <v>690</v>
      </c>
      <c r="I24">
        <v>601</v>
      </c>
      <c r="J24">
        <v>452</v>
      </c>
      <c r="K24">
        <v>279</v>
      </c>
      <c r="L24" s="25">
        <f t="shared" si="18"/>
        <v>5596</v>
      </c>
      <c r="M24" s="4">
        <f t="shared" si="19"/>
        <v>9.8999285203716939E-2</v>
      </c>
      <c r="N24" s="4">
        <f t="shared" si="20"/>
        <v>0.11258041458184417</v>
      </c>
      <c r="O24" s="4">
        <f t="shared" si="21"/>
        <v>0.19013581129378126</v>
      </c>
      <c r="P24" s="4">
        <f t="shared" si="22"/>
        <v>0.11401000714796283</v>
      </c>
      <c r="Q24" s="4">
        <f t="shared" si="23"/>
        <v>0.12294496068620443</v>
      </c>
      <c r="R24" s="4">
        <f t="shared" si="24"/>
        <v>0.12330235882773409</v>
      </c>
      <c r="S24" s="4">
        <f t="shared" si="25"/>
        <v>0.10739814152966405</v>
      </c>
      <c r="T24" s="4">
        <f t="shared" si="26"/>
        <v>8.0771979985704068E-2</v>
      </c>
      <c r="U24" s="4">
        <f t="shared" si="27"/>
        <v>4.9857040743388134E-2</v>
      </c>
      <c r="V24" s="11">
        <f t="shared" si="28"/>
        <v>1</v>
      </c>
      <c r="W24" s="9">
        <f t="shared" si="2"/>
        <v>0.8326696208563682</v>
      </c>
      <c r="X24" s="9">
        <f t="shared" si="3"/>
        <v>0.89542138221280254</v>
      </c>
      <c r="Y24" s="9">
        <f t="shared" si="4"/>
        <v>1.2419350777597138</v>
      </c>
      <c r="Z24" s="9">
        <f t="shared" si="5"/>
        <v>0.85818092298853288</v>
      </c>
      <c r="AA24" s="9">
        <f t="shared" si="6"/>
        <v>0.93776720303657768</v>
      </c>
      <c r="AB24" s="9">
        <f t="shared" si="7"/>
        <v>0.97369262971004034</v>
      </c>
      <c r="AC24" s="9">
        <f t="shared" si="8"/>
        <v>1.0764790464950049</v>
      </c>
      <c r="AD24" s="9">
        <f t="shared" si="9"/>
        <v>1.1350069680040482</v>
      </c>
      <c r="AE24" s="12">
        <f t="shared" si="10"/>
        <v>1.2709503542232643</v>
      </c>
      <c r="AF24" s="24">
        <f t="shared" si="29"/>
        <v>1184</v>
      </c>
      <c r="AG24" s="24">
        <f t="shared" si="30"/>
        <v>2022</v>
      </c>
      <c r="AW24" s="35" t="s">
        <v>75</v>
      </c>
      <c r="AX24" s="36"/>
      <c r="BA24" t="str">
        <f t="shared" si="11"/>
        <v>20</v>
      </c>
      <c r="BB24" t="str">
        <f t="shared" si="16"/>
        <v>Lund syd</v>
      </c>
      <c r="BC24">
        <v>554</v>
      </c>
      <c r="BD24">
        <v>630</v>
      </c>
      <c r="BE24">
        <v>1064</v>
      </c>
      <c r="BF24">
        <v>638</v>
      </c>
      <c r="BG24">
        <v>688</v>
      </c>
      <c r="BH24">
        <v>690</v>
      </c>
      <c r="BI24">
        <v>601</v>
      </c>
      <c r="BJ24">
        <v>452</v>
      </c>
      <c r="BK24">
        <v>279</v>
      </c>
    </row>
    <row r="25" spans="1:63" x14ac:dyDescent="0.2">
      <c r="A25" t="s">
        <v>112</v>
      </c>
      <c r="B25" t="s">
        <v>113</v>
      </c>
      <c r="C25">
        <v>756</v>
      </c>
      <c r="D25">
        <v>805</v>
      </c>
      <c r="E25">
        <v>843</v>
      </c>
      <c r="F25">
        <v>739</v>
      </c>
      <c r="G25">
        <v>760</v>
      </c>
      <c r="H25">
        <v>773</v>
      </c>
      <c r="I25">
        <v>593</v>
      </c>
      <c r="J25">
        <v>436</v>
      </c>
      <c r="K25">
        <v>296</v>
      </c>
      <c r="L25" s="25">
        <f t="shared" si="18"/>
        <v>6001</v>
      </c>
      <c r="M25" s="4">
        <f t="shared" si="19"/>
        <v>0.12597900349941676</v>
      </c>
      <c r="N25" s="4">
        <f t="shared" si="20"/>
        <v>0.13414430928178636</v>
      </c>
      <c r="O25" s="4">
        <f t="shared" si="21"/>
        <v>0.14047658723546075</v>
      </c>
      <c r="P25" s="4">
        <f t="shared" si="22"/>
        <v>0.12314614230961507</v>
      </c>
      <c r="Q25" s="4">
        <f t="shared" si="23"/>
        <v>0.12664555907348776</v>
      </c>
      <c r="R25" s="4">
        <f t="shared" si="24"/>
        <v>0.12881186468921846</v>
      </c>
      <c r="S25" s="4">
        <f t="shared" si="25"/>
        <v>9.8816863856023993E-2</v>
      </c>
      <c r="T25" s="4">
        <f t="shared" si="26"/>
        <v>7.2654557573737705E-2</v>
      </c>
      <c r="U25" s="4">
        <f t="shared" si="27"/>
        <v>4.9325112481253125E-2</v>
      </c>
      <c r="V25" s="11">
        <f t="shared" si="28"/>
        <v>1</v>
      </c>
      <c r="W25" s="9">
        <f t="shared" si="2"/>
        <v>1.0595923886103371</v>
      </c>
      <c r="X25" s="9">
        <f t="shared" si="3"/>
        <v>1.0669323192601732</v>
      </c>
      <c r="Y25" s="9">
        <f t="shared" si="4"/>
        <v>0.91756939476344335</v>
      </c>
      <c r="Z25" s="9">
        <f t="shared" si="5"/>
        <v>0.92695082399730411</v>
      </c>
      <c r="AA25" s="9">
        <f t="shared" si="6"/>
        <v>0.96599365314754804</v>
      </c>
      <c r="AB25" s="9">
        <f t="shared" si="7"/>
        <v>1.0172000313662117</v>
      </c>
      <c r="AC25" s="9">
        <f t="shared" si="8"/>
        <v>0.99046670516154289</v>
      </c>
      <c r="AD25" s="9">
        <f t="shared" si="9"/>
        <v>1.0209410381921911</v>
      </c>
      <c r="AE25" s="12">
        <f t="shared" si="10"/>
        <v>1.2573904958140685</v>
      </c>
      <c r="AF25" s="24">
        <f t="shared" si="29"/>
        <v>1561</v>
      </c>
      <c r="AG25" s="24">
        <f t="shared" si="30"/>
        <v>2098</v>
      </c>
      <c r="AW25" s="35" t="s">
        <v>76</v>
      </c>
      <c r="AX25" s="36"/>
      <c r="BA25" t="str">
        <f t="shared" si="11"/>
        <v>21</v>
      </c>
      <c r="BB25" t="str">
        <f t="shared" si="16"/>
        <v>Kongsgård.-Gimlekoll</v>
      </c>
      <c r="BC25">
        <v>756</v>
      </c>
      <c r="BD25">
        <v>805</v>
      </c>
      <c r="BE25">
        <v>843</v>
      </c>
      <c r="BF25">
        <v>739</v>
      </c>
      <c r="BG25">
        <v>760</v>
      </c>
      <c r="BH25">
        <v>773</v>
      </c>
      <c r="BI25">
        <v>593</v>
      </c>
      <c r="BJ25">
        <v>436</v>
      </c>
      <c r="BK25">
        <v>296</v>
      </c>
    </row>
    <row r="26" spans="1:63" x14ac:dyDescent="0.2">
      <c r="A26" t="s">
        <v>114</v>
      </c>
      <c r="B26" t="s">
        <v>31</v>
      </c>
      <c r="C26">
        <v>252</v>
      </c>
      <c r="D26">
        <v>315</v>
      </c>
      <c r="E26">
        <v>206</v>
      </c>
      <c r="F26">
        <v>232</v>
      </c>
      <c r="G26">
        <v>331</v>
      </c>
      <c r="H26">
        <v>236</v>
      </c>
      <c r="I26">
        <v>147</v>
      </c>
      <c r="J26">
        <v>107</v>
      </c>
      <c r="K26">
        <v>88</v>
      </c>
      <c r="L26" s="25">
        <f t="shared" si="18"/>
        <v>1914</v>
      </c>
      <c r="M26" s="4">
        <f t="shared" si="19"/>
        <v>0.13166144200626959</v>
      </c>
      <c r="N26" s="4">
        <f t="shared" si="20"/>
        <v>0.16457680250783699</v>
      </c>
      <c r="O26" s="4">
        <f t="shared" si="21"/>
        <v>0.10762800417972831</v>
      </c>
      <c r="P26" s="4">
        <f t="shared" si="22"/>
        <v>0.12121212121212122</v>
      </c>
      <c r="Q26" s="4">
        <f t="shared" si="23"/>
        <v>0.17293625914315569</v>
      </c>
      <c r="R26" s="4">
        <f t="shared" si="24"/>
        <v>0.12330198537095088</v>
      </c>
      <c r="S26" s="4">
        <f t="shared" si="25"/>
        <v>7.6802507836990594E-2</v>
      </c>
      <c r="T26" s="4">
        <f t="shared" si="26"/>
        <v>5.5903866248693833E-2</v>
      </c>
      <c r="U26" s="4">
        <f t="shared" si="27"/>
        <v>4.5977011494252873E-2</v>
      </c>
      <c r="V26" s="11">
        <f t="shared" si="28"/>
        <v>1</v>
      </c>
      <c r="W26" s="9">
        <f t="shared" si="2"/>
        <v>1.1073866116423952</v>
      </c>
      <c r="X26" s="9">
        <f t="shared" si="3"/>
        <v>1.3089806830885169</v>
      </c>
      <c r="Y26" s="9">
        <f t="shared" si="4"/>
        <v>0.7030079858735454</v>
      </c>
      <c r="Z26" s="9">
        <f t="shared" si="5"/>
        <v>0.91239297901469174</v>
      </c>
      <c r="AA26" s="9">
        <f t="shared" si="6"/>
        <v>1.3190776680486045</v>
      </c>
      <c r="AB26" s="9">
        <f t="shared" si="7"/>
        <v>0.97368968060086858</v>
      </c>
      <c r="AC26" s="9">
        <f t="shared" si="8"/>
        <v>0.76981118320332431</v>
      </c>
      <c r="AD26" s="9">
        <f t="shared" si="9"/>
        <v>0.78556050924917475</v>
      </c>
      <c r="AE26" s="12">
        <f t="shared" si="10"/>
        <v>1.1720410632774503</v>
      </c>
      <c r="AF26" s="24">
        <f t="shared" si="29"/>
        <v>567</v>
      </c>
      <c r="AG26" s="24">
        <f t="shared" si="30"/>
        <v>578</v>
      </c>
      <c r="AW26" s="35" t="s">
        <v>77</v>
      </c>
      <c r="AX26" s="36"/>
      <c r="BA26" t="str">
        <f t="shared" si="11"/>
        <v>22</v>
      </c>
      <c r="BB26" t="str">
        <f t="shared" si="16"/>
        <v>Strai</v>
      </c>
      <c r="BC26">
        <v>252</v>
      </c>
      <c r="BD26">
        <v>315</v>
      </c>
      <c r="BE26">
        <v>206</v>
      </c>
      <c r="BF26">
        <v>232</v>
      </c>
      <c r="BG26">
        <v>331</v>
      </c>
      <c r="BH26">
        <v>236</v>
      </c>
      <c r="BI26">
        <v>147</v>
      </c>
      <c r="BJ26">
        <v>107</v>
      </c>
      <c r="BK26">
        <v>88</v>
      </c>
    </row>
    <row r="27" spans="1:63" x14ac:dyDescent="0.2">
      <c r="A27" t="s">
        <v>115</v>
      </c>
      <c r="B27" t="s">
        <v>30</v>
      </c>
      <c r="C27">
        <v>315</v>
      </c>
      <c r="D27">
        <v>286</v>
      </c>
      <c r="E27">
        <v>278</v>
      </c>
      <c r="F27">
        <v>334</v>
      </c>
      <c r="G27">
        <v>305</v>
      </c>
      <c r="H27">
        <v>293</v>
      </c>
      <c r="I27">
        <v>215</v>
      </c>
      <c r="J27">
        <v>135</v>
      </c>
      <c r="K27">
        <v>54</v>
      </c>
      <c r="L27" s="25">
        <f t="shared" si="18"/>
        <v>2215</v>
      </c>
      <c r="M27" s="4">
        <f t="shared" si="19"/>
        <v>0.14221218961625282</v>
      </c>
      <c r="N27" s="4">
        <f t="shared" si="20"/>
        <v>0.1291196388261851</v>
      </c>
      <c r="O27" s="4">
        <f t="shared" si="21"/>
        <v>0.12550790067720091</v>
      </c>
      <c r="P27" s="4">
        <f t="shared" si="22"/>
        <v>0.15079006772009029</v>
      </c>
      <c r="Q27" s="4">
        <f t="shared" si="23"/>
        <v>0.13769751693002258</v>
      </c>
      <c r="R27" s="4">
        <f t="shared" si="24"/>
        <v>0.13227990970654627</v>
      </c>
      <c r="S27" s="4">
        <f t="shared" si="25"/>
        <v>9.7065462753950338E-2</v>
      </c>
      <c r="T27" s="4">
        <f t="shared" si="26"/>
        <v>6.0948081264108354E-2</v>
      </c>
      <c r="U27" s="4">
        <f t="shared" si="27"/>
        <v>2.437923250564334E-2</v>
      </c>
      <c r="V27" s="11">
        <f t="shared" si="28"/>
        <v>1</v>
      </c>
      <c r="W27" s="9">
        <f t="shared" si="2"/>
        <v>1.1961275252164472</v>
      </c>
      <c r="X27" s="9">
        <f t="shared" si="3"/>
        <v>1.0269680201302613</v>
      </c>
      <c r="Y27" s="9">
        <f t="shared" si="4"/>
        <v>0.81979645668199297</v>
      </c>
      <c r="Z27" s="9">
        <f t="shared" si="5"/>
        <v>1.1350333425169223</v>
      </c>
      <c r="AA27" s="9">
        <f t="shared" si="6"/>
        <v>1.0502928676037917</v>
      </c>
      <c r="AB27" s="9">
        <f t="shared" si="7"/>
        <v>1.0445864488279608</v>
      </c>
      <c r="AC27" s="9">
        <f t="shared" si="8"/>
        <v>0.97291196388261858</v>
      </c>
      <c r="AD27" s="9">
        <f t="shared" si="9"/>
        <v>0.85644176276827189</v>
      </c>
      <c r="AE27" s="12">
        <f t="shared" si="10"/>
        <v>0.62147278953470209</v>
      </c>
      <c r="AF27" s="24">
        <f t="shared" si="29"/>
        <v>601</v>
      </c>
      <c r="AG27" s="24">
        <f t="shared" si="30"/>
        <v>697</v>
      </c>
      <c r="AW27" s="35" t="s">
        <v>78</v>
      </c>
      <c r="AX27" s="36"/>
      <c r="BA27" t="str">
        <f t="shared" si="11"/>
        <v>23</v>
      </c>
      <c r="BB27" t="str">
        <f t="shared" si="16"/>
        <v>Mosby</v>
      </c>
      <c r="BC27">
        <v>315</v>
      </c>
      <c r="BD27">
        <v>286</v>
      </c>
      <c r="BE27">
        <v>278</v>
      </c>
      <c r="BF27">
        <v>334</v>
      </c>
      <c r="BG27">
        <v>305</v>
      </c>
      <c r="BH27">
        <v>293</v>
      </c>
      <c r="BI27">
        <v>215</v>
      </c>
      <c r="BJ27">
        <v>135</v>
      </c>
      <c r="BK27">
        <v>54</v>
      </c>
    </row>
    <row r="28" spans="1:63" x14ac:dyDescent="0.2">
      <c r="A28" t="s">
        <v>116</v>
      </c>
      <c r="B28" t="s">
        <v>33</v>
      </c>
      <c r="C28">
        <v>552</v>
      </c>
      <c r="D28">
        <v>239</v>
      </c>
      <c r="E28">
        <v>355</v>
      </c>
      <c r="F28">
        <v>500</v>
      </c>
      <c r="G28">
        <v>286</v>
      </c>
      <c r="H28">
        <v>117</v>
      </c>
      <c r="I28">
        <v>71</v>
      </c>
      <c r="J28">
        <v>29</v>
      </c>
      <c r="K28">
        <v>3</v>
      </c>
      <c r="L28" s="25">
        <v>2152</v>
      </c>
      <c r="M28" s="4">
        <f t="shared" si="19"/>
        <v>0.25650557620817843</v>
      </c>
      <c r="N28" s="4">
        <f t="shared" si="20"/>
        <v>0.11105947955390334</v>
      </c>
      <c r="O28" s="4">
        <f t="shared" si="21"/>
        <v>0.1649628252788104</v>
      </c>
      <c r="P28" s="4">
        <f t="shared" si="22"/>
        <v>0.23234200743494424</v>
      </c>
      <c r="Q28" s="4">
        <f t="shared" si="23"/>
        <v>0.13289962825278812</v>
      </c>
      <c r="R28" s="4">
        <f t="shared" si="24"/>
        <v>5.4368029739776953E-2</v>
      </c>
      <c r="S28" s="4">
        <f t="shared" si="25"/>
        <v>3.2992565055762084E-2</v>
      </c>
      <c r="T28" s="4">
        <f t="shared" si="26"/>
        <v>1.3475836431226766E-2</v>
      </c>
      <c r="U28" s="4">
        <f t="shared" si="27"/>
        <v>1.3940520446096654E-3</v>
      </c>
      <c r="V28" s="11">
        <f t="shared" si="28"/>
        <v>1</v>
      </c>
      <c r="W28" s="9">
        <f t="shared" si="2"/>
        <v>2.1574337678226909</v>
      </c>
      <c r="X28" s="9">
        <f t="shared" si="3"/>
        <v>0.8833244491002975</v>
      </c>
      <c r="Y28" s="9">
        <f t="shared" si="4"/>
        <v>1.0775093752515112</v>
      </c>
      <c r="Z28" s="9">
        <f t="shared" si="5"/>
        <v>1.748894534589035</v>
      </c>
      <c r="AA28" s="9">
        <f t="shared" si="6"/>
        <v>1.0136967955060119</v>
      </c>
      <c r="AB28" s="9">
        <f t="shared" si="7"/>
        <v>0.42933282341691864</v>
      </c>
      <c r="AC28" s="9">
        <f t="shared" si="8"/>
        <v>0.33069291951240604</v>
      </c>
      <c r="AD28" s="9">
        <f t="shared" si="9"/>
        <v>0.18936230425244369</v>
      </c>
      <c r="AE28" s="12">
        <f t="shared" si="10"/>
        <v>3.5537025733668043E-2</v>
      </c>
      <c r="AF28" s="24">
        <f t="shared" si="29"/>
        <v>791</v>
      </c>
      <c r="AG28" s="24">
        <f t="shared" si="30"/>
        <v>220</v>
      </c>
      <c r="AW28" s="35" t="s">
        <v>79</v>
      </c>
      <c r="AX28" s="36"/>
      <c r="BA28" t="str">
        <f t="shared" si="11"/>
        <v>24</v>
      </c>
      <c r="BB28" t="str">
        <f t="shared" si="16"/>
        <v>Eidet-Justneshalvøya</v>
      </c>
      <c r="BC28">
        <v>622</v>
      </c>
      <c r="BD28">
        <v>297</v>
      </c>
      <c r="BE28">
        <v>411</v>
      </c>
      <c r="BF28">
        <v>579</v>
      </c>
      <c r="BG28">
        <v>343</v>
      </c>
      <c r="BH28">
        <v>171</v>
      </c>
      <c r="BI28">
        <v>108</v>
      </c>
      <c r="BJ28">
        <v>48</v>
      </c>
      <c r="BK28">
        <v>7</v>
      </c>
    </row>
    <row r="29" spans="1:63" x14ac:dyDescent="0.2">
      <c r="A29" t="s">
        <v>117</v>
      </c>
      <c r="B29" t="s">
        <v>32</v>
      </c>
      <c r="C29">
        <v>304</v>
      </c>
      <c r="D29">
        <v>298</v>
      </c>
      <c r="E29">
        <v>234</v>
      </c>
      <c r="F29">
        <v>335</v>
      </c>
      <c r="G29">
        <v>276</v>
      </c>
      <c r="H29">
        <v>248</v>
      </c>
      <c r="I29">
        <v>165</v>
      </c>
      <c r="J29">
        <v>88</v>
      </c>
      <c r="K29">
        <v>23</v>
      </c>
      <c r="L29" s="25">
        <v>1971</v>
      </c>
      <c r="M29" s="4">
        <f t="shared" si="19"/>
        <v>0.15423642820903094</v>
      </c>
      <c r="N29" s="4">
        <f t="shared" si="20"/>
        <v>0.15119228817858954</v>
      </c>
      <c r="O29" s="4">
        <f t="shared" si="21"/>
        <v>0.11872146118721461</v>
      </c>
      <c r="P29" s="4">
        <f t="shared" si="22"/>
        <v>0.16996448503297817</v>
      </c>
      <c r="Q29" s="4">
        <f t="shared" si="23"/>
        <v>0.14003044140030441</v>
      </c>
      <c r="R29" s="4">
        <f t="shared" si="24"/>
        <v>0.12582445459157787</v>
      </c>
      <c r="S29" s="4">
        <f t="shared" si="25"/>
        <v>8.3713850837138504E-2</v>
      </c>
      <c r="T29" s="4">
        <f t="shared" si="26"/>
        <v>4.4647387113140535E-2</v>
      </c>
      <c r="U29" s="4">
        <f t="shared" si="27"/>
        <v>1.1669203450025367E-2</v>
      </c>
      <c r="V29" s="11">
        <f t="shared" si="28"/>
        <v>1</v>
      </c>
      <c r="W29" s="9">
        <f t="shared" si="2"/>
        <v>1.297261772494418</v>
      </c>
      <c r="X29" s="9">
        <f t="shared" si="3"/>
        <v>1.2025253963012306</v>
      </c>
      <c r="Y29" s="9">
        <f t="shared" si="4"/>
        <v>0.77546857758148502</v>
      </c>
      <c r="Z29" s="9">
        <f t="shared" si="5"/>
        <v>1.2793638233139797</v>
      </c>
      <c r="AA29" s="9">
        <f t="shared" si="6"/>
        <v>1.0680873346822399</v>
      </c>
      <c r="AB29" s="9">
        <f t="shared" si="7"/>
        <v>0.99360908613492127</v>
      </c>
      <c r="AC29" s="9">
        <f t="shared" si="8"/>
        <v>0.83908534211178365</v>
      </c>
      <c r="AD29" s="9">
        <f t="shared" si="9"/>
        <v>0.62738458913050921</v>
      </c>
      <c r="AE29" s="12">
        <f t="shared" si="10"/>
        <v>0.29747008721691753</v>
      </c>
      <c r="AF29" s="24">
        <f t="shared" si="29"/>
        <v>602</v>
      </c>
      <c r="AG29" s="24">
        <f t="shared" si="30"/>
        <v>524</v>
      </c>
      <c r="AW29" s="35" t="s">
        <v>80</v>
      </c>
      <c r="AX29" s="36"/>
      <c r="BA29" t="str">
        <f t="shared" si="11"/>
        <v>25</v>
      </c>
      <c r="BB29" t="str">
        <f t="shared" si="16"/>
        <v>Rest-Justvik</v>
      </c>
      <c r="BC29">
        <v>234</v>
      </c>
      <c r="BD29">
        <v>240</v>
      </c>
      <c r="BE29">
        <v>182</v>
      </c>
      <c r="BF29">
        <v>257</v>
      </c>
      <c r="BG29">
        <v>219</v>
      </c>
      <c r="BH29">
        <v>193</v>
      </c>
      <c r="BI29">
        <v>128</v>
      </c>
      <c r="BJ29">
        <v>69</v>
      </c>
      <c r="BK29">
        <v>19</v>
      </c>
    </row>
    <row r="30" spans="1:63" x14ac:dyDescent="0.2">
      <c r="A30" t="s">
        <v>118</v>
      </c>
      <c r="B30" t="s">
        <v>29</v>
      </c>
      <c r="C30">
        <v>34</v>
      </c>
      <c r="D30">
        <v>60</v>
      </c>
      <c r="E30">
        <v>40</v>
      </c>
      <c r="F30">
        <v>44</v>
      </c>
      <c r="G30">
        <v>66</v>
      </c>
      <c r="H30">
        <v>59</v>
      </c>
      <c r="I30">
        <v>42</v>
      </c>
      <c r="J30">
        <v>36</v>
      </c>
      <c r="K30">
        <v>8</v>
      </c>
      <c r="L30" s="25">
        <f t="shared" si="18"/>
        <v>389</v>
      </c>
      <c r="M30" s="4">
        <f t="shared" si="19"/>
        <v>8.7403598971722368E-2</v>
      </c>
      <c r="N30" s="4">
        <f t="shared" si="20"/>
        <v>0.15424164524421594</v>
      </c>
      <c r="O30" s="4">
        <f t="shared" si="21"/>
        <v>0.10282776349614396</v>
      </c>
      <c r="P30" s="4">
        <f t="shared" si="22"/>
        <v>0.11311053984575835</v>
      </c>
      <c r="Q30" s="4">
        <f t="shared" si="23"/>
        <v>0.16966580976863754</v>
      </c>
      <c r="R30" s="4">
        <f t="shared" si="24"/>
        <v>0.15167095115681234</v>
      </c>
      <c r="S30" s="4">
        <f t="shared" si="25"/>
        <v>0.10796915167095116</v>
      </c>
      <c r="T30" s="4">
        <f t="shared" si="26"/>
        <v>9.2544987146529561E-2</v>
      </c>
      <c r="U30" s="4">
        <f t="shared" si="27"/>
        <v>2.056555269922879E-2</v>
      </c>
      <c r="V30" s="11">
        <f t="shared" si="28"/>
        <v>1</v>
      </c>
      <c r="W30" s="9">
        <f t="shared" si="2"/>
        <v>0.73513986962133793</v>
      </c>
      <c r="X30" s="9">
        <f t="shared" si="3"/>
        <v>1.2267788113264397</v>
      </c>
      <c r="Y30" s="9">
        <f t="shared" si="4"/>
        <v>0.67165362266302242</v>
      </c>
      <c r="Z30" s="9">
        <f t="shared" si="5"/>
        <v>0.85141041486460944</v>
      </c>
      <c r="AA30" s="9">
        <f t="shared" si="6"/>
        <v>1.2941321953305938</v>
      </c>
      <c r="AB30" s="9">
        <f t="shared" si="7"/>
        <v>1.1977133988882149</v>
      </c>
      <c r="AC30" s="9">
        <f t="shared" si="8"/>
        <v>1.0822024272134871</v>
      </c>
      <c r="AD30" s="9">
        <f t="shared" si="9"/>
        <v>1.3004411342119775</v>
      </c>
      <c r="AE30" s="12">
        <f t="shared" si="10"/>
        <v>0.5242548714917129</v>
      </c>
      <c r="AF30" s="24">
        <f t="shared" si="29"/>
        <v>94</v>
      </c>
      <c r="AG30" s="24">
        <f t="shared" si="30"/>
        <v>145</v>
      </c>
      <c r="AW30" s="35" t="s">
        <v>81</v>
      </c>
      <c r="AX30" s="36"/>
      <c r="BA30" t="str">
        <f t="shared" si="11"/>
        <v>26</v>
      </c>
      <c r="BB30" t="str">
        <f t="shared" si="16"/>
        <v>Ålefjær</v>
      </c>
      <c r="BC30">
        <v>34</v>
      </c>
      <c r="BD30">
        <v>60</v>
      </c>
      <c r="BE30">
        <v>40</v>
      </c>
      <c r="BF30">
        <v>44</v>
      </c>
      <c r="BG30">
        <v>66</v>
      </c>
      <c r="BH30">
        <v>59</v>
      </c>
      <c r="BI30">
        <v>42</v>
      </c>
      <c r="BJ30">
        <v>36</v>
      </c>
      <c r="BK30">
        <v>8</v>
      </c>
    </row>
    <row r="31" spans="1:63" x14ac:dyDescent="0.2">
      <c r="A31" t="s">
        <v>119</v>
      </c>
      <c r="B31" t="s">
        <v>28</v>
      </c>
      <c r="C31">
        <v>396</v>
      </c>
      <c r="D31">
        <v>412</v>
      </c>
      <c r="E31">
        <v>391</v>
      </c>
      <c r="F31">
        <v>420</v>
      </c>
      <c r="G31">
        <v>426</v>
      </c>
      <c r="H31">
        <v>435</v>
      </c>
      <c r="I31">
        <v>352</v>
      </c>
      <c r="J31">
        <v>208</v>
      </c>
      <c r="K31">
        <v>158</v>
      </c>
      <c r="L31" s="25">
        <f t="shared" si="18"/>
        <v>3198</v>
      </c>
      <c r="M31" s="4">
        <f t="shared" si="19"/>
        <v>0.12382739212007504</v>
      </c>
      <c r="N31" s="4">
        <f t="shared" si="20"/>
        <v>0.1288305190744215</v>
      </c>
      <c r="O31" s="4">
        <f t="shared" si="21"/>
        <v>0.12226391494684177</v>
      </c>
      <c r="P31" s="4">
        <f t="shared" si="22"/>
        <v>0.13133208255159476</v>
      </c>
      <c r="Q31" s="4">
        <f t="shared" si="23"/>
        <v>0.13320825515947468</v>
      </c>
      <c r="R31" s="4">
        <f t="shared" si="24"/>
        <v>0.13602251407129456</v>
      </c>
      <c r="S31" s="4">
        <f t="shared" si="25"/>
        <v>0.11006879299562226</v>
      </c>
      <c r="T31" s="4">
        <f t="shared" si="26"/>
        <v>6.5040650406504072E-2</v>
      </c>
      <c r="U31" s="4">
        <f t="shared" si="27"/>
        <v>4.9405878674171358E-2</v>
      </c>
      <c r="V31" s="11">
        <f t="shared" si="28"/>
        <v>1</v>
      </c>
      <c r="W31" s="9">
        <f t="shared" si="2"/>
        <v>1.0414954758116228</v>
      </c>
      <c r="X31" s="9">
        <f t="shared" si="3"/>
        <v>1.0246684726582542</v>
      </c>
      <c r="Y31" s="9">
        <f t="shared" si="4"/>
        <v>0.79860728856647156</v>
      </c>
      <c r="Z31" s="9">
        <f t="shared" si="5"/>
        <v>0.9885683778254869</v>
      </c>
      <c r="AA31" s="9">
        <f t="shared" si="6"/>
        <v>1.0160508585717116</v>
      </c>
      <c r="AB31" s="9">
        <f t="shared" si="7"/>
        <v>1.0741410033435586</v>
      </c>
      <c r="AC31" s="9">
        <f t="shared" si="8"/>
        <v>1.1032476693282138</v>
      </c>
      <c r="AD31" s="9">
        <f t="shared" si="9"/>
        <v>0.91395049902160663</v>
      </c>
      <c r="AE31" s="12">
        <f t="shared" si="10"/>
        <v>1.2594493789721568</v>
      </c>
      <c r="AF31" s="24">
        <f t="shared" si="29"/>
        <v>808</v>
      </c>
      <c r="AG31" s="24">
        <f t="shared" si="30"/>
        <v>1153</v>
      </c>
      <c r="AW31" s="35" t="s">
        <v>82</v>
      </c>
      <c r="AX31" s="36"/>
      <c r="BA31" t="str">
        <f t="shared" si="11"/>
        <v>27</v>
      </c>
      <c r="BB31" t="str">
        <f t="shared" si="16"/>
        <v>Tveit</v>
      </c>
      <c r="BC31">
        <v>396</v>
      </c>
      <c r="BD31">
        <v>412</v>
      </c>
      <c r="BE31">
        <v>391</v>
      </c>
      <c r="BF31">
        <v>420</v>
      </c>
      <c r="BG31">
        <v>426</v>
      </c>
      <c r="BH31">
        <v>435</v>
      </c>
      <c r="BI31">
        <v>352</v>
      </c>
      <c r="BJ31">
        <v>208</v>
      </c>
      <c r="BK31">
        <v>158</v>
      </c>
    </row>
    <row r="32" spans="1:63" x14ac:dyDescent="0.2">
      <c r="A32" t="s">
        <v>120</v>
      </c>
      <c r="B32" t="s">
        <v>27</v>
      </c>
      <c r="C32">
        <v>156</v>
      </c>
      <c r="D32">
        <v>54</v>
      </c>
      <c r="E32">
        <v>76</v>
      </c>
      <c r="F32">
        <v>151</v>
      </c>
      <c r="G32">
        <v>75</v>
      </c>
      <c r="H32">
        <v>45</v>
      </c>
      <c r="I32">
        <v>12</v>
      </c>
      <c r="J32">
        <v>3</v>
      </c>
      <c r="K32">
        <v>0</v>
      </c>
      <c r="L32" s="25">
        <f t="shared" si="18"/>
        <v>572</v>
      </c>
      <c r="M32" s="4">
        <f t="shared" si="19"/>
        <v>0.27272727272727271</v>
      </c>
      <c r="N32" s="4">
        <f t="shared" si="20"/>
        <v>9.4405594405594401E-2</v>
      </c>
      <c r="O32" s="4">
        <f t="shared" si="21"/>
        <v>0.13286713286713286</v>
      </c>
      <c r="P32" s="4">
        <f t="shared" si="22"/>
        <v>0.26398601398601401</v>
      </c>
      <c r="Q32" s="4">
        <f t="shared" si="23"/>
        <v>0.13111888111888112</v>
      </c>
      <c r="R32" s="4">
        <f t="shared" si="24"/>
        <v>7.8671328671328672E-2</v>
      </c>
      <c r="S32" s="4">
        <f t="shared" si="25"/>
        <v>2.097902097902098E-2</v>
      </c>
      <c r="T32" s="4">
        <f t="shared" si="26"/>
        <v>5.244755244755245E-3</v>
      </c>
      <c r="U32" s="4">
        <f t="shared" si="27"/>
        <v>0</v>
      </c>
      <c r="V32" s="11">
        <f t="shared" si="28"/>
        <v>1</v>
      </c>
      <c r="W32" s="9">
        <f t="shared" si="2"/>
        <v>2.2938722669735325</v>
      </c>
      <c r="X32" s="9">
        <f t="shared" si="3"/>
        <v>0.75086584238703935</v>
      </c>
      <c r="Y32" s="9">
        <f t="shared" si="4"/>
        <v>0.86786572117174809</v>
      </c>
      <c r="Z32" s="9">
        <f t="shared" si="5"/>
        <v>1.9870866321810354</v>
      </c>
      <c r="AA32" s="9">
        <f t="shared" si="6"/>
        <v>1.0001140813405931</v>
      </c>
      <c r="AB32" s="9">
        <f t="shared" si="7"/>
        <v>0.62125083108741863</v>
      </c>
      <c r="AC32" s="9">
        <f t="shared" si="8"/>
        <v>0.21027809399902425</v>
      </c>
      <c r="AD32" s="9">
        <f t="shared" si="9"/>
        <v>7.3699242600300002E-2</v>
      </c>
      <c r="AE32" s="12">
        <f t="shared" si="10"/>
        <v>0</v>
      </c>
      <c r="AF32" s="24">
        <f t="shared" si="29"/>
        <v>210</v>
      </c>
      <c r="AG32" s="24">
        <f t="shared" si="30"/>
        <v>60</v>
      </c>
      <c r="AW32" s="35" t="s">
        <v>83</v>
      </c>
      <c r="AX32" s="36"/>
      <c r="BA32" t="str">
        <f t="shared" si="11"/>
        <v>28</v>
      </c>
      <c r="BB32" t="str">
        <f t="shared" si="16"/>
        <v>Lauvåsen</v>
      </c>
      <c r="BC32">
        <v>156</v>
      </c>
      <c r="BD32">
        <v>54</v>
      </c>
      <c r="BE32">
        <v>76</v>
      </c>
      <c r="BF32">
        <v>151</v>
      </c>
      <c r="BG32">
        <v>75</v>
      </c>
      <c r="BH32">
        <v>45</v>
      </c>
      <c r="BI32">
        <v>12</v>
      </c>
      <c r="BJ32">
        <v>3</v>
      </c>
      <c r="BK32">
        <v>0</v>
      </c>
    </row>
    <row r="33" spans="1:63" x14ac:dyDescent="0.2">
      <c r="A33" t="s">
        <v>121</v>
      </c>
      <c r="B33" t="s">
        <v>26</v>
      </c>
      <c r="C33">
        <v>532</v>
      </c>
      <c r="D33">
        <v>558</v>
      </c>
      <c r="E33">
        <v>584</v>
      </c>
      <c r="F33">
        <v>546</v>
      </c>
      <c r="G33">
        <v>550</v>
      </c>
      <c r="H33">
        <v>540</v>
      </c>
      <c r="I33">
        <v>585</v>
      </c>
      <c r="J33">
        <v>381</v>
      </c>
      <c r="K33">
        <v>127</v>
      </c>
      <c r="L33" s="25">
        <f t="shared" si="18"/>
        <v>4403</v>
      </c>
      <c r="M33" s="4">
        <f t="shared" si="19"/>
        <v>0.12082670906200318</v>
      </c>
      <c r="N33" s="4">
        <f t="shared" si="20"/>
        <v>0.12673177379059733</v>
      </c>
      <c r="O33" s="4">
        <f t="shared" si="21"/>
        <v>0.13263683851919145</v>
      </c>
      <c r="P33" s="4">
        <f t="shared" si="22"/>
        <v>0.12400635930047695</v>
      </c>
      <c r="Q33" s="4">
        <f t="shared" si="23"/>
        <v>0.12491483079718374</v>
      </c>
      <c r="R33" s="4">
        <f t="shared" si="24"/>
        <v>0.12264365205541676</v>
      </c>
      <c r="S33" s="4">
        <f t="shared" si="25"/>
        <v>0.13286395639336815</v>
      </c>
      <c r="T33" s="4">
        <f t="shared" si="26"/>
        <v>8.6531910061321826E-2</v>
      </c>
      <c r="U33" s="4">
        <f t="shared" si="27"/>
        <v>2.8843970020440608E-2</v>
      </c>
      <c r="V33" s="11">
        <f t="shared" si="28"/>
        <v>1</v>
      </c>
      <c r="W33" s="9">
        <f t="shared" si="2"/>
        <v>1.0162571357656989</v>
      </c>
      <c r="X33" s="9">
        <f t="shared" si="3"/>
        <v>1.0079758586726462</v>
      </c>
      <c r="Y33" s="9">
        <f t="shared" si="4"/>
        <v>0.8663614773001066</v>
      </c>
      <c r="Z33" s="9">
        <f t="shared" si="5"/>
        <v>0.93342588552615913</v>
      </c>
      <c r="AA33" s="9">
        <f t="shared" si="6"/>
        <v>0.95279245965553971</v>
      </c>
      <c r="AB33" s="9">
        <f t="shared" si="7"/>
        <v>0.96849096174972549</v>
      </c>
      <c r="AC33" s="9">
        <f t="shared" si="8"/>
        <v>1.3317294233846901</v>
      </c>
      <c r="AD33" s="9">
        <f t="shared" si="9"/>
        <v>1.2159454416207571</v>
      </c>
      <c r="AE33" s="12">
        <f t="shared" si="10"/>
        <v>0.73528740109882729</v>
      </c>
      <c r="AF33" s="24">
        <f t="shared" si="29"/>
        <v>1090</v>
      </c>
      <c r="AG33" s="24">
        <f t="shared" si="30"/>
        <v>1633</v>
      </c>
      <c r="AW33" s="35" t="s">
        <v>84</v>
      </c>
      <c r="AX33" s="36"/>
      <c r="BA33" t="str">
        <f t="shared" si="11"/>
        <v>29</v>
      </c>
      <c r="BB33" t="str">
        <f t="shared" si="16"/>
        <v>Hånes</v>
      </c>
      <c r="BC33">
        <v>532</v>
      </c>
      <c r="BD33">
        <v>558</v>
      </c>
      <c r="BE33">
        <v>584</v>
      </c>
      <c r="BF33">
        <v>546</v>
      </c>
      <c r="BG33">
        <v>550</v>
      </c>
      <c r="BH33">
        <v>540</v>
      </c>
      <c r="BI33">
        <v>585</v>
      </c>
      <c r="BJ33">
        <v>381</v>
      </c>
      <c r="BK33">
        <v>127</v>
      </c>
    </row>
    <row r="34" spans="1:63" x14ac:dyDescent="0.2">
      <c r="A34" t="s">
        <v>122</v>
      </c>
      <c r="B34" t="s">
        <v>123</v>
      </c>
      <c r="C34">
        <v>925</v>
      </c>
      <c r="D34">
        <v>1101</v>
      </c>
      <c r="E34">
        <v>962</v>
      </c>
      <c r="F34">
        <v>892</v>
      </c>
      <c r="G34">
        <v>1014</v>
      </c>
      <c r="H34">
        <v>939</v>
      </c>
      <c r="I34">
        <v>693</v>
      </c>
      <c r="J34">
        <v>506</v>
      </c>
      <c r="K34">
        <v>307</v>
      </c>
      <c r="L34" s="25">
        <f t="shared" si="18"/>
        <v>7339</v>
      </c>
      <c r="M34" s="4">
        <f t="shared" si="19"/>
        <v>0.12603896988690558</v>
      </c>
      <c r="N34" s="4">
        <f t="shared" si="20"/>
        <v>0.15002043875187354</v>
      </c>
      <c r="O34" s="4">
        <f t="shared" si="21"/>
        <v>0.13108052868238179</v>
      </c>
      <c r="P34" s="4">
        <f t="shared" si="22"/>
        <v>0.12154244447472408</v>
      </c>
      <c r="Q34" s="4">
        <f t="shared" si="23"/>
        <v>0.13816596266521325</v>
      </c>
      <c r="R34" s="4">
        <f t="shared" si="24"/>
        <v>0.12794658672843712</v>
      </c>
      <c r="S34" s="4">
        <f t="shared" si="25"/>
        <v>9.4427033655811413E-2</v>
      </c>
      <c r="T34" s="4">
        <f t="shared" si="26"/>
        <v>6.8946722986782935E-2</v>
      </c>
      <c r="U34" s="4">
        <f t="shared" si="27"/>
        <v>4.1831312167870283E-2</v>
      </c>
      <c r="V34" s="11">
        <f t="shared" si="28"/>
        <v>1</v>
      </c>
      <c r="W34" s="9">
        <f t="shared" si="2"/>
        <v>1.0600967577987781</v>
      </c>
      <c r="X34" s="9">
        <f t="shared" si="3"/>
        <v>1.1932049559980684</v>
      </c>
      <c r="Y34" s="9">
        <f t="shared" si="4"/>
        <v>0.85619592371478037</v>
      </c>
      <c r="Z34" s="9">
        <f t="shared" si="5"/>
        <v>0.91487940217592534</v>
      </c>
      <c r="AA34" s="9">
        <f t="shared" si="6"/>
        <v>1.0538659546535762</v>
      </c>
      <c r="AB34" s="9">
        <f t="shared" si="7"/>
        <v>1.0103671144530779</v>
      </c>
      <c r="AC34" s="9">
        <f t="shared" si="8"/>
        <v>0.94646631408499349</v>
      </c>
      <c r="AD34" s="9">
        <f t="shared" si="9"/>
        <v>0.96883858764999908</v>
      </c>
      <c r="AE34" s="12">
        <f t="shared" si="10"/>
        <v>1.0663593391155954</v>
      </c>
      <c r="AF34" s="24">
        <f t="shared" si="29"/>
        <v>2026</v>
      </c>
      <c r="AG34" s="24">
        <f t="shared" si="30"/>
        <v>2445</v>
      </c>
      <c r="AW34" s="35" t="s">
        <v>85</v>
      </c>
      <c r="AX34" s="36"/>
      <c r="BA34" t="str">
        <f t="shared" si="11"/>
        <v>30</v>
      </c>
      <c r="BB34" t="str">
        <f t="shared" si="16"/>
        <v>Indre Randesund eksl</v>
      </c>
      <c r="BC34">
        <v>925</v>
      </c>
      <c r="BD34">
        <v>1101</v>
      </c>
      <c r="BE34">
        <v>962</v>
      </c>
      <c r="BF34">
        <v>892</v>
      </c>
      <c r="BG34">
        <v>1014</v>
      </c>
      <c r="BH34">
        <v>939</v>
      </c>
      <c r="BI34">
        <v>693</v>
      </c>
      <c r="BJ34">
        <v>506</v>
      </c>
      <c r="BK34">
        <v>307</v>
      </c>
    </row>
    <row r="35" spans="1:63" x14ac:dyDescent="0.2">
      <c r="A35" t="s">
        <v>124</v>
      </c>
      <c r="B35" t="s">
        <v>25</v>
      </c>
      <c r="C35">
        <v>654</v>
      </c>
      <c r="D35">
        <v>548</v>
      </c>
      <c r="E35">
        <v>392</v>
      </c>
      <c r="F35">
        <v>550</v>
      </c>
      <c r="G35">
        <v>560</v>
      </c>
      <c r="H35">
        <v>417</v>
      </c>
      <c r="I35">
        <v>132</v>
      </c>
      <c r="J35">
        <v>85</v>
      </c>
      <c r="K35">
        <v>22</v>
      </c>
      <c r="L35" s="25">
        <f t="shared" si="18"/>
        <v>3360</v>
      </c>
      <c r="M35" s="4">
        <f t="shared" si="19"/>
        <v>0.19464285714285715</v>
      </c>
      <c r="N35" s="4">
        <f t="shared" si="20"/>
        <v>0.1630952380952381</v>
      </c>
      <c r="O35" s="4">
        <f t="shared" si="21"/>
        <v>0.11666666666666667</v>
      </c>
      <c r="P35" s="4">
        <f t="shared" si="22"/>
        <v>0.16369047619047619</v>
      </c>
      <c r="Q35" s="4">
        <f t="shared" si="23"/>
        <v>0.16666666666666666</v>
      </c>
      <c r="R35" s="4">
        <f t="shared" si="24"/>
        <v>0.12410714285714286</v>
      </c>
      <c r="S35" s="4">
        <f t="shared" si="25"/>
        <v>3.9285714285714285E-2</v>
      </c>
      <c r="T35" s="4">
        <f t="shared" si="26"/>
        <v>2.5297619047619048E-2</v>
      </c>
      <c r="U35" s="4">
        <f t="shared" si="27"/>
        <v>6.5476190476190478E-3</v>
      </c>
      <c r="V35" s="11">
        <f t="shared" si="28"/>
        <v>1</v>
      </c>
      <c r="W35" s="9">
        <f t="shared" si="2"/>
        <v>1.6371147905364678</v>
      </c>
      <c r="X35" s="9">
        <f t="shared" si="3"/>
        <v>1.2971968887305545</v>
      </c>
      <c r="Y35" s="9">
        <f t="shared" si="4"/>
        <v>0.76204700604642095</v>
      </c>
      <c r="Z35" s="9">
        <f t="shared" si="5"/>
        <v>1.2321378399640368</v>
      </c>
      <c r="AA35" s="9">
        <f t="shared" si="6"/>
        <v>1.2712561211707094</v>
      </c>
      <c r="AB35" s="9">
        <f t="shared" si="7"/>
        <v>0.98004783885116031</v>
      </c>
      <c r="AC35" s="9">
        <f t="shared" si="8"/>
        <v>0.39377076411960132</v>
      </c>
      <c r="AD35" s="9">
        <f t="shared" si="9"/>
        <v>0.35548186262168513</v>
      </c>
      <c r="AE35" s="12">
        <f t="shared" si="10"/>
        <v>0.16691120499352974</v>
      </c>
      <c r="AF35" s="24">
        <f t="shared" si="29"/>
        <v>1202</v>
      </c>
      <c r="AG35" s="24">
        <f t="shared" si="30"/>
        <v>656</v>
      </c>
      <c r="AW35" s="35" t="s">
        <v>86</v>
      </c>
      <c r="AX35" s="36"/>
      <c r="BA35" t="str">
        <f t="shared" si="11"/>
        <v>31</v>
      </c>
      <c r="BB35" t="str">
        <f t="shared" si="16"/>
        <v>Dvergsnes</v>
      </c>
      <c r="BC35">
        <v>654</v>
      </c>
      <c r="BD35">
        <v>548</v>
      </c>
      <c r="BE35">
        <v>392</v>
      </c>
      <c r="BF35">
        <v>550</v>
      </c>
      <c r="BG35">
        <v>560</v>
      </c>
      <c r="BH35">
        <v>417</v>
      </c>
      <c r="BI35">
        <v>132</v>
      </c>
      <c r="BJ35">
        <v>85</v>
      </c>
      <c r="BK35">
        <v>22</v>
      </c>
    </row>
    <row r="36" spans="1:63" x14ac:dyDescent="0.2">
      <c r="A36" t="s">
        <v>125</v>
      </c>
      <c r="B36" t="s">
        <v>24</v>
      </c>
      <c r="C36">
        <v>361</v>
      </c>
      <c r="D36">
        <v>421</v>
      </c>
      <c r="E36">
        <v>369</v>
      </c>
      <c r="F36">
        <v>354</v>
      </c>
      <c r="G36">
        <v>440</v>
      </c>
      <c r="H36">
        <v>395</v>
      </c>
      <c r="I36">
        <v>250</v>
      </c>
      <c r="J36">
        <v>209</v>
      </c>
      <c r="K36">
        <v>69</v>
      </c>
      <c r="L36" s="25">
        <f t="shared" si="18"/>
        <v>2868</v>
      </c>
      <c r="M36" s="4">
        <f t="shared" si="19"/>
        <v>0.12587168758716877</v>
      </c>
      <c r="N36" s="4">
        <f t="shared" si="20"/>
        <v>0.14679218967921898</v>
      </c>
      <c r="O36" s="4">
        <f t="shared" si="21"/>
        <v>0.12866108786610878</v>
      </c>
      <c r="P36" s="4">
        <f t="shared" si="22"/>
        <v>0.12343096234309624</v>
      </c>
      <c r="Q36" s="4">
        <f t="shared" si="23"/>
        <v>0.15341701534170155</v>
      </c>
      <c r="R36" s="4">
        <f t="shared" si="24"/>
        <v>0.13772663877266389</v>
      </c>
      <c r="S36" s="4">
        <f t="shared" si="25"/>
        <v>8.7168758716875877E-2</v>
      </c>
      <c r="T36" s="4">
        <f t="shared" si="26"/>
        <v>7.2873082287308225E-2</v>
      </c>
      <c r="U36" s="4">
        <f t="shared" si="27"/>
        <v>2.4058577405857741E-2</v>
      </c>
      <c r="V36" s="11">
        <f t="shared" si="28"/>
        <v>1</v>
      </c>
      <c r="W36" s="9">
        <f t="shared" si="2"/>
        <v>1.0586897689623314</v>
      </c>
      <c r="X36" s="9">
        <f t="shared" si="3"/>
        <v>1.167528702650626</v>
      </c>
      <c r="Y36" s="9">
        <f t="shared" si="4"/>
        <v>0.84039254402608876</v>
      </c>
      <c r="Z36" s="9">
        <f t="shared" si="5"/>
        <v>0.92909473333765935</v>
      </c>
      <c r="AA36" s="9">
        <f t="shared" si="6"/>
        <v>1.1701939190692725</v>
      </c>
      <c r="AB36" s="9">
        <f t="shared" si="7"/>
        <v>1.0875981154183432</v>
      </c>
      <c r="AC36" s="9">
        <f t="shared" si="8"/>
        <v>0.87371476760403499</v>
      </c>
      <c r="AD36" s="9">
        <f t="shared" si="9"/>
        <v>1.0240117450465671</v>
      </c>
      <c r="AE36" s="12">
        <f t="shared" si="10"/>
        <v>0.61329868400056953</v>
      </c>
      <c r="AF36" s="24">
        <f t="shared" si="29"/>
        <v>782</v>
      </c>
      <c r="AG36" s="24">
        <f t="shared" si="30"/>
        <v>923</v>
      </c>
      <c r="AW36" s="35" t="s">
        <v>87</v>
      </c>
      <c r="AX36" s="36"/>
      <c r="BA36" t="str">
        <f t="shared" si="11"/>
        <v>32</v>
      </c>
      <c r="BB36" t="str">
        <f t="shared" si="16"/>
        <v>Ytre Randesund</v>
      </c>
      <c r="BC36">
        <v>361</v>
      </c>
      <c r="BD36">
        <v>421</v>
      </c>
      <c r="BE36">
        <v>369</v>
      </c>
      <c r="BF36">
        <v>354</v>
      </c>
      <c r="BG36">
        <v>440</v>
      </c>
      <c r="BH36">
        <v>395</v>
      </c>
      <c r="BI36">
        <v>250</v>
      </c>
      <c r="BJ36">
        <v>209</v>
      </c>
      <c r="BK36">
        <v>69</v>
      </c>
    </row>
    <row r="37" spans="1:63" x14ac:dyDescent="0.2">
      <c r="A37" s="35" t="s">
        <v>88</v>
      </c>
      <c r="B37" s="36"/>
      <c r="C37">
        <v>17</v>
      </c>
      <c r="D37">
        <v>9</v>
      </c>
      <c r="E37">
        <v>19</v>
      </c>
      <c r="F37">
        <v>38</v>
      </c>
      <c r="G37">
        <v>23</v>
      </c>
      <c r="H37">
        <v>27</v>
      </c>
      <c r="I37">
        <v>13</v>
      </c>
      <c r="J37">
        <v>4</v>
      </c>
      <c r="K37">
        <v>1</v>
      </c>
      <c r="L37" s="28">
        <f>SUM(C37:K37)</f>
        <v>151</v>
      </c>
      <c r="M37" s="4">
        <f t="shared" ref="M37:M39" si="31">C37/$L37</f>
        <v>0.11258278145695365</v>
      </c>
      <c r="N37" s="4">
        <f t="shared" ref="N37:N39" si="32">D37/$L37</f>
        <v>5.9602649006622516E-2</v>
      </c>
      <c r="O37" s="4">
        <f t="shared" ref="O37:O39" si="33">E37/$L37</f>
        <v>0.12582781456953643</v>
      </c>
      <c r="P37" s="4">
        <f t="shared" ref="P37:P39" si="34">F37/$L37</f>
        <v>0.25165562913907286</v>
      </c>
      <c r="Q37" s="4">
        <f t="shared" ref="Q37:Q39" si="35">G37/$L37</f>
        <v>0.15231788079470199</v>
      </c>
      <c r="R37" s="4">
        <f t="shared" ref="R37:R39" si="36">H37/$L37</f>
        <v>0.17880794701986755</v>
      </c>
      <c r="S37" s="4">
        <f t="shared" ref="S37:S39" si="37">I37/$L37</f>
        <v>8.6092715231788075E-2</v>
      </c>
      <c r="T37" s="4">
        <f t="shared" ref="T37:T39" si="38">J37/$L37</f>
        <v>2.6490066225165563E-2</v>
      </c>
      <c r="U37" s="4">
        <f t="shared" ref="U37:U39" si="39">K37/$L37</f>
        <v>6.6225165562913907E-3</v>
      </c>
      <c r="V37" s="11">
        <f t="shared" ref="V37:V39" si="40">L37/$L37</f>
        <v>1</v>
      </c>
      <c r="W37" s="9"/>
      <c r="X37" s="9"/>
      <c r="Y37" s="9"/>
      <c r="Z37" s="9"/>
      <c r="AA37" s="9"/>
      <c r="AB37" s="9"/>
      <c r="AC37" s="9"/>
      <c r="AD37" s="9"/>
      <c r="AE37" s="12"/>
      <c r="AF37" s="24">
        <f t="shared" si="29"/>
        <v>26</v>
      </c>
      <c r="AG37" s="24">
        <f t="shared" si="30"/>
        <v>45</v>
      </c>
      <c r="AX37" s="32"/>
    </row>
    <row r="38" spans="1:63" x14ac:dyDescent="0.2">
      <c r="A38" s="35" t="s">
        <v>89</v>
      </c>
      <c r="B38" s="36"/>
      <c r="C38">
        <v>2</v>
      </c>
      <c r="D38">
        <v>1</v>
      </c>
      <c r="E38">
        <v>0</v>
      </c>
      <c r="F38">
        <v>4</v>
      </c>
      <c r="G38">
        <v>3</v>
      </c>
      <c r="H38">
        <v>1</v>
      </c>
      <c r="I38">
        <v>1</v>
      </c>
      <c r="J38">
        <v>0</v>
      </c>
      <c r="K38">
        <v>0</v>
      </c>
      <c r="L38" s="28">
        <f t="shared" ref="L38:L39" si="41">SUM(C38:K38)</f>
        <v>12</v>
      </c>
      <c r="M38" s="4">
        <f t="shared" si="31"/>
        <v>0.16666666666666666</v>
      </c>
      <c r="N38" s="4">
        <f t="shared" si="32"/>
        <v>8.3333333333333329E-2</v>
      </c>
      <c r="O38" s="4">
        <f t="shared" si="33"/>
        <v>0</v>
      </c>
      <c r="P38" s="4">
        <f t="shared" si="34"/>
        <v>0.33333333333333331</v>
      </c>
      <c r="Q38" s="4">
        <f t="shared" si="35"/>
        <v>0.25</v>
      </c>
      <c r="R38" s="4">
        <f t="shared" si="36"/>
        <v>8.3333333333333329E-2</v>
      </c>
      <c r="S38" s="4">
        <f t="shared" si="37"/>
        <v>8.3333333333333329E-2</v>
      </c>
      <c r="T38" s="4">
        <f t="shared" si="38"/>
        <v>0</v>
      </c>
      <c r="U38" s="4">
        <f t="shared" si="39"/>
        <v>0</v>
      </c>
      <c r="V38" s="11">
        <f t="shared" si="40"/>
        <v>1</v>
      </c>
      <c r="W38" s="9"/>
      <c r="X38" s="9"/>
      <c r="Y38" s="9"/>
      <c r="Z38" s="9"/>
      <c r="AA38" s="9"/>
      <c r="AB38" s="9"/>
      <c r="AC38" s="9"/>
      <c r="AD38" s="9"/>
      <c r="AE38" s="12"/>
      <c r="AF38" s="24">
        <f t="shared" si="29"/>
        <v>3</v>
      </c>
      <c r="AG38" s="24">
        <f t="shared" si="30"/>
        <v>2</v>
      </c>
      <c r="AX38" s="32"/>
    </row>
    <row r="39" spans="1:63" x14ac:dyDescent="0.2">
      <c r="A39" s="35" t="s">
        <v>90</v>
      </c>
      <c r="B39" s="36"/>
      <c r="C39">
        <v>0</v>
      </c>
      <c r="D39">
        <v>2</v>
      </c>
      <c r="E39">
        <v>0</v>
      </c>
      <c r="F39">
        <v>3</v>
      </c>
      <c r="G39">
        <v>0</v>
      </c>
      <c r="H39">
        <v>1</v>
      </c>
      <c r="I39">
        <v>2</v>
      </c>
      <c r="J39">
        <v>0</v>
      </c>
      <c r="K39">
        <v>0</v>
      </c>
      <c r="L39" s="28">
        <f t="shared" si="41"/>
        <v>8</v>
      </c>
      <c r="M39" s="4">
        <f t="shared" si="31"/>
        <v>0</v>
      </c>
      <c r="N39" s="4">
        <f t="shared" si="32"/>
        <v>0.25</v>
      </c>
      <c r="O39" s="4">
        <f t="shared" si="33"/>
        <v>0</v>
      </c>
      <c r="P39" s="4">
        <f t="shared" si="34"/>
        <v>0.375</v>
      </c>
      <c r="Q39" s="4">
        <f t="shared" si="35"/>
        <v>0</v>
      </c>
      <c r="R39" s="4">
        <f t="shared" si="36"/>
        <v>0.125</v>
      </c>
      <c r="S39" s="4">
        <f t="shared" si="37"/>
        <v>0.25</v>
      </c>
      <c r="T39" s="4">
        <f t="shared" si="38"/>
        <v>0</v>
      </c>
      <c r="U39" s="4">
        <f t="shared" si="39"/>
        <v>0</v>
      </c>
      <c r="V39" s="11">
        <f t="shared" si="40"/>
        <v>1</v>
      </c>
      <c r="W39" s="9"/>
      <c r="X39" s="9"/>
      <c r="Y39" s="9"/>
      <c r="Z39" s="9"/>
      <c r="AA39" s="9"/>
      <c r="AB39" s="9"/>
      <c r="AC39" s="9"/>
      <c r="AD39" s="9"/>
      <c r="AE39" s="12"/>
      <c r="AF39" s="24">
        <f t="shared" si="29"/>
        <v>2</v>
      </c>
      <c r="AG39" s="24">
        <f t="shared" si="30"/>
        <v>3</v>
      </c>
      <c r="AX39" s="32"/>
    </row>
    <row r="40" spans="1:63" ht="13.5" thickBot="1" x14ac:dyDescent="0.25">
      <c r="B40" s="2" t="s">
        <v>45</v>
      </c>
      <c r="C40" s="2">
        <f t="shared" ref="C40:K40" si="42">SUM(C5:C36)</f>
        <v>13272</v>
      </c>
      <c r="D40" s="2">
        <f t="shared" si="42"/>
        <v>14035</v>
      </c>
      <c r="E40" s="2">
        <f t="shared" si="42"/>
        <v>17090</v>
      </c>
      <c r="F40" s="2">
        <f t="shared" si="42"/>
        <v>14830</v>
      </c>
      <c r="G40" s="2">
        <f t="shared" si="42"/>
        <v>14635</v>
      </c>
      <c r="H40" s="2">
        <f t="shared" si="42"/>
        <v>14136</v>
      </c>
      <c r="I40" s="2">
        <f t="shared" si="42"/>
        <v>11137</v>
      </c>
      <c r="J40" s="2">
        <f t="shared" si="42"/>
        <v>7944</v>
      </c>
      <c r="K40" s="2">
        <f t="shared" si="42"/>
        <v>4379</v>
      </c>
      <c r="L40" s="2">
        <f>SUM(L5:L39)</f>
        <v>111629</v>
      </c>
      <c r="M40" s="5">
        <f>C40/$L40</f>
        <v>0.11889383583119081</v>
      </c>
      <c r="N40" s="5">
        <f t="shared" si="17"/>
        <v>0.12572897723709789</v>
      </c>
      <c r="O40" s="5">
        <f t="shared" si="17"/>
        <v>0.15309641759757769</v>
      </c>
      <c r="P40" s="5">
        <f t="shared" si="17"/>
        <v>0.13285078250275467</v>
      </c>
      <c r="Q40" s="5">
        <f t="shared" si="17"/>
        <v>0.13110392460740489</v>
      </c>
      <c r="R40" s="5">
        <f t="shared" si="17"/>
        <v>0.12663376004443289</v>
      </c>
      <c r="S40" s="5">
        <f t="shared" si="17"/>
        <v>9.9767981438515077E-2</v>
      </c>
      <c r="T40" s="5">
        <f t="shared" si="17"/>
        <v>7.1164303182864666E-2</v>
      </c>
      <c r="U40" s="5">
        <f t="shared" si="17"/>
        <v>3.9228157557623912E-2</v>
      </c>
      <c r="V40" s="5">
        <f t="shared" si="17"/>
        <v>1</v>
      </c>
      <c r="W40" s="10">
        <f t="shared" ref="W40:AE40" si="43">M40/M$40</f>
        <v>1</v>
      </c>
      <c r="X40" s="10">
        <f t="shared" si="43"/>
        <v>1</v>
      </c>
      <c r="Y40" s="10">
        <f t="shared" si="43"/>
        <v>1</v>
      </c>
      <c r="Z40" s="10">
        <f t="shared" si="43"/>
        <v>1</v>
      </c>
      <c r="AA40" s="10">
        <f t="shared" si="43"/>
        <v>1</v>
      </c>
      <c r="AB40" s="10">
        <f t="shared" si="43"/>
        <v>1</v>
      </c>
      <c r="AC40" s="10">
        <f t="shared" si="43"/>
        <v>1</v>
      </c>
      <c r="AD40" s="10">
        <f t="shared" si="43"/>
        <v>1</v>
      </c>
      <c r="AE40" s="22">
        <f t="shared" si="43"/>
        <v>1</v>
      </c>
      <c r="AF40" s="24">
        <f t="shared" si="29"/>
        <v>27307</v>
      </c>
      <c r="AG40" s="24">
        <f t="shared" si="30"/>
        <v>37596</v>
      </c>
      <c r="AW40" s="35" t="s">
        <v>88</v>
      </c>
      <c r="AX40" s="36"/>
      <c r="BC40">
        <v>17</v>
      </c>
      <c r="BD40">
        <v>9</v>
      </c>
      <c r="BE40">
        <v>19</v>
      </c>
      <c r="BF40">
        <v>38</v>
      </c>
      <c r="BG40">
        <v>23</v>
      </c>
      <c r="BH40">
        <v>27</v>
      </c>
      <c r="BI40">
        <v>13</v>
      </c>
      <c r="BJ40">
        <v>4</v>
      </c>
      <c r="BK40">
        <v>1</v>
      </c>
    </row>
    <row r="41" spans="1:63" ht="13.5" thickTop="1" x14ac:dyDescent="0.2">
      <c r="B41" s="23" t="s">
        <v>51</v>
      </c>
      <c r="C41" s="27">
        <f t="shared" ref="C41:L41" si="44">SUM(C13:C36)+C37</f>
        <v>11000</v>
      </c>
      <c r="D41" s="27">
        <f t="shared" si="44"/>
        <v>11545</v>
      </c>
      <c r="E41" s="27">
        <f t="shared" si="44"/>
        <v>14749</v>
      </c>
      <c r="F41" s="27">
        <f t="shared" si="44"/>
        <v>12532</v>
      </c>
      <c r="G41" s="27">
        <f t="shared" si="44"/>
        <v>12212</v>
      </c>
      <c r="H41" s="27">
        <f t="shared" si="44"/>
        <v>11728</v>
      </c>
      <c r="I41" s="27">
        <f t="shared" si="44"/>
        <v>9273</v>
      </c>
      <c r="J41" s="27">
        <f t="shared" si="44"/>
        <v>6562</v>
      </c>
      <c r="K41" s="27">
        <f t="shared" si="44"/>
        <v>3733</v>
      </c>
      <c r="L41" s="27">
        <f t="shared" si="44"/>
        <v>93334</v>
      </c>
      <c r="M41" s="27"/>
      <c r="N41" s="4"/>
      <c r="O41" s="4"/>
      <c r="P41" s="4"/>
      <c r="Q41" s="4"/>
      <c r="R41" s="4"/>
      <c r="S41" s="4"/>
      <c r="T41" s="4"/>
      <c r="U41" s="4"/>
      <c r="V41" s="4">
        <f>L2/$L2</f>
        <v>1</v>
      </c>
      <c r="W41" s="9"/>
      <c r="X41" s="9"/>
      <c r="Y41" s="9"/>
      <c r="Z41" s="9"/>
      <c r="AA41" s="9"/>
      <c r="AB41" s="9"/>
      <c r="AC41" s="9"/>
      <c r="AD41" s="9"/>
      <c r="AE41" s="9"/>
      <c r="AF41" s="24"/>
      <c r="AG41" s="24"/>
      <c r="AW41" s="35" t="s">
        <v>89</v>
      </c>
      <c r="AX41" s="36"/>
      <c r="BC41">
        <v>2</v>
      </c>
      <c r="BD41">
        <v>1</v>
      </c>
      <c r="BE41">
        <v>0</v>
      </c>
      <c r="BF41">
        <v>4</v>
      </c>
      <c r="BG41">
        <v>3</v>
      </c>
      <c r="BH41">
        <v>1</v>
      </c>
      <c r="BI41">
        <v>1</v>
      </c>
      <c r="BJ41">
        <v>0</v>
      </c>
      <c r="BK41">
        <v>0</v>
      </c>
    </row>
    <row r="42" spans="1:63" x14ac:dyDescent="0.2">
      <c r="M42" s="27"/>
      <c r="N42" s="4"/>
      <c r="O42" s="4"/>
      <c r="P42" s="4"/>
      <c r="Q42" s="4" t="s">
        <v>129</v>
      </c>
      <c r="R42" s="4"/>
      <c r="S42" s="4"/>
      <c r="T42" s="4"/>
      <c r="U42" s="4"/>
      <c r="V42" s="4"/>
      <c r="W42" s="9"/>
      <c r="X42" s="9"/>
      <c r="Y42" s="9"/>
      <c r="Z42" s="9"/>
      <c r="AA42" s="9"/>
      <c r="AB42" s="9"/>
      <c r="AC42" s="9"/>
      <c r="AD42" s="9"/>
      <c r="AE42" s="9"/>
      <c r="AF42" s="24"/>
      <c r="AG42" s="24"/>
      <c r="AW42" s="35" t="s">
        <v>90</v>
      </c>
      <c r="AX42" s="36"/>
      <c r="BC42">
        <v>0</v>
      </c>
      <c r="BD42">
        <v>2</v>
      </c>
      <c r="BE42">
        <v>0</v>
      </c>
      <c r="BF42">
        <v>3</v>
      </c>
      <c r="BG42">
        <v>0</v>
      </c>
      <c r="BH42">
        <v>1</v>
      </c>
      <c r="BI42">
        <v>2</v>
      </c>
      <c r="BJ42">
        <v>0</v>
      </c>
      <c r="BK42">
        <v>0</v>
      </c>
    </row>
    <row r="43" spans="1:63" x14ac:dyDescent="0.2">
      <c r="B43" s="23" t="s">
        <v>126</v>
      </c>
      <c r="C43" s="27">
        <f t="shared" ref="C43:L43" si="45">SUM(C31:C36)</f>
        <v>3024</v>
      </c>
      <c r="D43" s="27">
        <f t="shared" si="45"/>
        <v>3094</v>
      </c>
      <c r="E43" s="27">
        <f t="shared" si="45"/>
        <v>2774</v>
      </c>
      <c r="F43" s="27">
        <f t="shared" si="45"/>
        <v>2913</v>
      </c>
      <c r="G43" s="27">
        <f t="shared" si="45"/>
        <v>3065</v>
      </c>
      <c r="H43" s="27">
        <f t="shared" si="45"/>
        <v>2771</v>
      </c>
      <c r="I43" s="27">
        <f t="shared" si="45"/>
        <v>2024</v>
      </c>
      <c r="J43" s="27">
        <f t="shared" si="45"/>
        <v>1392</v>
      </c>
      <c r="K43" s="27">
        <f t="shared" si="45"/>
        <v>683</v>
      </c>
      <c r="L43" s="27">
        <f t="shared" si="45"/>
        <v>21740</v>
      </c>
      <c r="M43" s="27"/>
      <c r="N43" s="4"/>
      <c r="O43" s="4"/>
      <c r="P43" s="4"/>
      <c r="Q43" s="4" t="s">
        <v>128</v>
      </c>
      <c r="R43" s="4"/>
      <c r="S43" s="4"/>
      <c r="T43" s="4"/>
      <c r="U43" s="4"/>
      <c r="V43" s="4"/>
      <c r="W43" s="9"/>
      <c r="X43" s="9"/>
      <c r="Y43" s="9"/>
      <c r="Z43" s="9"/>
      <c r="AA43" s="9"/>
      <c r="AB43" s="9"/>
      <c r="AC43" s="9"/>
      <c r="AD43" s="9"/>
      <c r="AE43" s="9"/>
      <c r="AF43" s="24"/>
      <c r="AG43" s="24"/>
      <c r="AX43" s="32"/>
    </row>
    <row r="44" spans="1:63" x14ac:dyDescent="0.2">
      <c r="B44" s="23" t="s">
        <v>48</v>
      </c>
      <c r="C44" s="29">
        <f t="shared" ref="C44:L44" si="46">C43/$L$43</f>
        <v>0.13909843606255751</v>
      </c>
      <c r="D44" s="29">
        <f t="shared" si="46"/>
        <v>0.1423183072677093</v>
      </c>
      <c r="E44" s="29">
        <f t="shared" si="46"/>
        <v>0.12759889604415822</v>
      </c>
      <c r="F44" s="29">
        <f t="shared" si="46"/>
        <v>0.13399264029438823</v>
      </c>
      <c r="G44" s="29">
        <f t="shared" si="46"/>
        <v>0.14098436062557498</v>
      </c>
      <c r="H44" s="29">
        <f t="shared" si="46"/>
        <v>0.12746090156393744</v>
      </c>
      <c r="I44" s="29">
        <f t="shared" si="46"/>
        <v>9.3100275988960438E-2</v>
      </c>
      <c r="J44" s="29">
        <f t="shared" si="46"/>
        <v>6.4029438822447104E-2</v>
      </c>
      <c r="K44" s="29">
        <f t="shared" si="46"/>
        <v>3.141674333026679E-2</v>
      </c>
      <c r="L44" s="29">
        <f t="shared" si="46"/>
        <v>1</v>
      </c>
      <c r="M44" s="27"/>
      <c r="N44" s="4"/>
      <c r="O44" s="4"/>
      <c r="P44" s="4"/>
      <c r="Q44" s="4"/>
      <c r="R44" s="4"/>
      <c r="S44" s="4"/>
      <c r="T44" s="4"/>
      <c r="U44" s="4"/>
      <c r="V44" s="4"/>
      <c r="W44" s="9"/>
      <c r="X44" s="9"/>
      <c r="Y44" s="9"/>
      <c r="Z44" s="9"/>
      <c r="AA44" s="9"/>
      <c r="AB44" s="9"/>
      <c r="AC44" s="9"/>
      <c r="AD44" s="9"/>
      <c r="AE44" s="9"/>
      <c r="AF44" s="24"/>
      <c r="AG44" s="24"/>
      <c r="AX44" s="32"/>
    </row>
    <row r="45" spans="1:63" x14ac:dyDescent="0.2">
      <c r="B45" s="23" t="s">
        <v>49</v>
      </c>
      <c r="C45" s="30">
        <f t="shared" ref="C45:L45" si="47">C44/M$40</f>
        <v>1.1699381644987366</v>
      </c>
      <c r="D45" s="30">
        <f t="shared" si="47"/>
        <v>1.1319451600988331</v>
      </c>
      <c r="E45" s="30">
        <f t="shared" si="47"/>
        <v>0.83345448604525085</v>
      </c>
      <c r="F45" s="30">
        <f t="shared" si="47"/>
        <v>1.0085950400149875</v>
      </c>
      <c r="G45" s="30">
        <f t="shared" si="47"/>
        <v>1.0753633886076057</v>
      </c>
      <c r="H45" s="30">
        <f t="shared" si="47"/>
        <v>1.0065317615082607</v>
      </c>
      <c r="I45" s="30">
        <f t="shared" si="47"/>
        <v>0.9331678825870221</v>
      </c>
      <c r="J45" s="30">
        <f t="shared" si="47"/>
        <v>0.89974096504417778</v>
      </c>
      <c r="K45" s="30">
        <f t="shared" si="47"/>
        <v>0.80087226335107375</v>
      </c>
      <c r="L45" s="30">
        <f t="shared" si="47"/>
        <v>1</v>
      </c>
      <c r="M45" s="27"/>
      <c r="O45" s="4"/>
      <c r="P45" s="4"/>
      <c r="Q45" s="4"/>
      <c r="R45" s="4"/>
      <c r="S45" s="4"/>
      <c r="T45" s="4"/>
      <c r="U45" s="4"/>
      <c r="V45" s="4"/>
      <c r="W45" s="9"/>
      <c r="X45" s="9"/>
      <c r="Y45" s="9"/>
      <c r="Z45" s="9"/>
      <c r="AA45" s="9"/>
      <c r="AB45" s="9"/>
      <c r="AC45" s="9"/>
      <c r="AD45" s="9"/>
      <c r="AE45" s="9"/>
      <c r="AF45" s="24"/>
      <c r="AG45" s="24"/>
      <c r="AX45" s="32"/>
    </row>
    <row r="46" spans="1:63" s="33" customFormat="1" x14ac:dyDescent="0.2">
      <c r="A46" s="27" t="s">
        <v>136</v>
      </c>
      <c r="B46" s="23" t="s">
        <v>130</v>
      </c>
      <c r="C46" s="33">
        <v>75</v>
      </c>
      <c r="D46" s="33">
        <v>52</v>
      </c>
      <c r="E46" s="33">
        <v>53</v>
      </c>
      <c r="F46" s="33">
        <v>66</v>
      </c>
      <c r="G46" s="33">
        <v>65</v>
      </c>
      <c r="H46" s="33">
        <v>43</v>
      </c>
      <c r="I46" s="33">
        <v>34</v>
      </c>
      <c r="J46" s="33">
        <v>11</v>
      </c>
      <c r="K46" s="33">
        <v>2</v>
      </c>
      <c r="L46" s="25">
        <v>401</v>
      </c>
      <c r="M46" s="4">
        <f t="shared" ref="M46:M52" si="48">C46/$L46</f>
        <v>0.18703241895261846</v>
      </c>
      <c r="N46" s="4">
        <f t="shared" ref="N46:N52" si="49">D46/$L46</f>
        <v>0.12967581047381546</v>
      </c>
      <c r="O46" s="4">
        <f t="shared" ref="O46:O52" si="50">E46/$L46</f>
        <v>0.13216957605985039</v>
      </c>
      <c r="P46" s="4">
        <f t="shared" ref="P46:P52" si="51">F46/$L46</f>
        <v>0.16458852867830423</v>
      </c>
      <c r="Q46" s="4">
        <f t="shared" ref="Q46:Q52" si="52">G46/$L46</f>
        <v>0.16209476309226933</v>
      </c>
      <c r="R46" s="4">
        <f t="shared" ref="R46:R52" si="53">H46/$L46</f>
        <v>0.10723192019950124</v>
      </c>
      <c r="S46" s="4">
        <f t="shared" ref="S46:S52" si="54">I46/$L46</f>
        <v>8.4788029925187039E-2</v>
      </c>
      <c r="T46" s="4">
        <f t="shared" ref="T46:T52" si="55">J46/$L46</f>
        <v>2.7431421446384038E-2</v>
      </c>
      <c r="U46" s="4">
        <f t="shared" ref="U46:U52" si="56">K46/$L46</f>
        <v>4.9875311720698253E-3</v>
      </c>
      <c r="V46" s="4">
        <f t="shared" ref="V46:V52" si="57">L46/$L46</f>
        <v>1</v>
      </c>
      <c r="W46" s="9">
        <f t="shared" ref="W46" si="58">M46/M$40</f>
        <v>1.5731044224880837</v>
      </c>
      <c r="X46" s="9">
        <f t="shared" ref="X46:X52" si="59">N46/N$40</f>
        <v>1.031391595823409</v>
      </c>
      <c r="Y46" s="9">
        <f t="shared" ref="Y46:Y52" si="60">O46/O$40</f>
        <v>0.86330939765857451</v>
      </c>
      <c r="Z46" s="9">
        <f t="shared" ref="Z46:Z52" si="61">P46/P$40</f>
        <v>1.2388976984376547</v>
      </c>
      <c r="AA46" s="9">
        <f t="shared" ref="AA46:AA52" si="62">Q46/Q$40</f>
        <v>1.2363837587445803</v>
      </c>
      <c r="AB46" s="9">
        <f t="shared" ref="AB46:AB52" si="63">R46/R$40</f>
        <v>0.84678777730264043</v>
      </c>
      <c r="AC46" s="9">
        <f t="shared" ref="AC46:AC52" si="64">S46/S$40</f>
        <v>0.84985211390129334</v>
      </c>
      <c r="AD46" s="9">
        <f t="shared" ref="AD46:AD52" si="65">T46/T$40</f>
        <v>0.3854660302918434</v>
      </c>
      <c r="AE46" s="9">
        <f t="shared" ref="AE46:AE52" si="66">U46/U$40</f>
        <v>0.12714161160241666</v>
      </c>
      <c r="AF46" s="24"/>
      <c r="AG46" s="24"/>
      <c r="AX46" s="34"/>
    </row>
    <row r="47" spans="1:63" s="33" customFormat="1" x14ac:dyDescent="0.2">
      <c r="A47" s="27" t="s">
        <v>138</v>
      </c>
      <c r="B47" s="23" t="s">
        <v>131</v>
      </c>
      <c r="C47" s="33">
        <v>2</v>
      </c>
      <c r="D47" s="33">
        <v>1</v>
      </c>
      <c r="E47" s="33">
        <v>4</v>
      </c>
      <c r="F47" s="33">
        <v>4</v>
      </c>
      <c r="G47" s="33">
        <v>2</v>
      </c>
      <c r="H47" s="33">
        <v>13</v>
      </c>
      <c r="I47" s="33">
        <v>6</v>
      </c>
      <c r="J47" s="33">
        <v>1</v>
      </c>
      <c r="K47" s="33">
        <v>0</v>
      </c>
      <c r="L47" s="25">
        <v>33</v>
      </c>
      <c r="M47" s="4">
        <f t="shared" si="48"/>
        <v>6.0606060606060608E-2</v>
      </c>
      <c r="N47" s="4">
        <f t="shared" si="49"/>
        <v>3.0303030303030304E-2</v>
      </c>
      <c r="O47" s="4">
        <f t="shared" si="50"/>
        <v>0.12121212121212122</v>
      </c>
      <c r="P47" s="4">
        <f t="shared" si="51"/>
        <v>0.12121212121212122</v>
      </c>
      <c r="Q47" s="4">
        <f t="shared" si="52"/>
        <v>6.0606060606060608E-2</v>
      </c>
      <c r="R47" s="4">
        <f t="shared" si="53"/>
        <v>0.39393939393939392</v>
      </c>
      <c r="S47" s="4">
        <f t="shared" si="54"/>
        <v>0.18181818181818182</v>
      </c>
      <c r="T47" s="4">
        <f t="shared" si="55"/>
        <v>3.0303030303030304E-2</v>
      </c>
      <c r="U47" s="4">
        <f t="shared" si="56"/>
        <v>0</v>
      </c>
      <c r="V47" s="4">
        <f t="shared" si="57"/>
        <v>1</v>
      </c>
      <c r="W47" s="9">
        <f t="shared" ref="W47:W52" si="67">M47/M$40</f>
        <v>0.50974939266078512</v>
      </c>
      <c r="X47" s="9">
        <f t="shared" si="59"/>
        <v>0.2410186654575682</v>
      </c>
      <c r="Y47" s="9">
        <f t="shared" si="60"/>
        <v>0.79173714913913862</v>
      </c>
      <c r="Z47" s="9">
        <f t="shared" si="61"/>
        <v>0.91239297901469174</v>
      </c>
      <c r="AA47" s="9">
        <f t="shared" si="62"/>
        <v>0.46227495315298528</v>
      </c>
      <c r="AB47" s="9">
        <f t="shared" si="63"/>
        <v>3.1108560134451477</v>
      </c>
      <c r="AC47" s="9">
        <f t="shared" si="64"/>
        <v>1.8224101479915435</v>
      </c>
      <c r="AD47" s="9">
        <f t="shared" si="65"/>
        <v>0.42581784613506668</v>
      </c>
      <c r="AE47" s="9">
        <f t="shared" si="66"/>
        <v>0</v>
      </c>
      <c r="AF47" s="24"/>
      <c r="AG47" s="24"/>
      <c r="AX47" s="34"/>
    </row>
    <row r="48" spans="1:63" s="33" customFormat="1" x14ac:dyDescent="0.2">
      <c r="A48" s="27" t="s">
        <v>139</v>
      </c>
      <c r="B48" s="23" t="s">
        <v>132</v>
      </c>
      <c r="C48" s="33">
        <v>164</v>
      </c>
      <c r="D48" s="33">
        <v>167</v>
      </c>
      <c r="E48" s="33">
        <v>119</v>
      </c>
      <c r="F48" s="33">
        <v>174</v>
      </c>
      <c r="G48" s="33">
        <v>161</v>
      </c>
      <c r="H48" s="33">
        <v>121</v>
      </c>
      <c r="I48" s="33">
        <v>87</v>
      </c>
      <c r="J48" s="33">
        <v>50</v>
      </c>
      <c r="K48" s="33">
        <v>6</v>
      </c>
      <c r="L48" s="25">
        <v>1049</v>
      </c>
      <c r="M48" s="4">
        <f t="shared" si="48"/>
        <v>0.15633937082936131</v>
      </c>
      <c r="N48" s="4">
        <f t="shared" si="49"/>
        <v>0.15919923736892277</v>
      </c>
      <c r="O48" s="4">
        <f t="shared" si="50"/>
        <v>0.11344137273593899</v>
      </c>
      <c r="P48" s="4">
        <f t="shared" si="51"/>
        <v>0.16587225929456625</v>
      </c>
      <c r="Q48" s="4">
        <f t="shared" si="52"/>
        <v>0.15347950428979981</v>
      </c>
      <c r="R48" s="4">
        <f t="shared" si="53"/>
        <v>0.11534795042897998</v>
      </c>
      <c r="S48" s="4">
        <f t="shared" si="54"/>
        <v>8.2936129647283127E-2</v>
      </c>
      <c r="T48" s="4">
        <f t="shared" si="55"/>
        <v>4.7664442326024785E-2</v>
      </c>
      <c r="U48" s="4">
        <f t="shared" si="56"/>
        <v>5.7197330791229741E-3</v>
      </c>
      <c r="V48" s="4">
        <f t="shared" si="57"/>
        <v>1</v>
      </c>
      <c r="W48" s="9">
        <f t="shared" si="67"/>
        <v>1.3149493389323972</v>
      </c>
      <c r="X48" s="9">
        <f t="shared" si="59"/>
        <v>1.2662095951731729</v>
      </c>
      <c r="Y48" s="9">
        <f t="shared" si="60"/>
        <v>0.74097992961615755</v>
      </c>
      <c r="Z48" s="9">
        <f t="shared" si="61"/>
        <v>1.2485606495477501</v>
      </c>
      <c r="AA48" s="9">
        <f t="shared" si="62"/>
        <v>1.1706705558159249</v>
      </c>
      <c r="AB48" s="9">
        <f t="shared" si="63"/>
        <v>0.91087835020066554</v>
      </c>
      <c r="AC48" s="9">
        <f t="shared" si="64"/>
        <v>0.83129004367393089</v>
      </c>
      <c r="AD48" s="9">
        <f t="shared" si="65"/>
        <v>0.66978021556040046</v>
      </c>
      <c r="AE48" s="9">
        <f t="shared" si="66"/>
        <v>0.14580682436387726</v>
      </c>
      <c r="AF48" s="24"/>
      <c r="AG48" s="24"/>
      <c r="AX48" s="34"/>
    </row>
    <row r="49" spans="1:54" s="33" customFormat="1" x14ac:dyDescent="0.2">
      <c r="A49" s="27" t="s">
        <v>140</v>
      </c>
      <c r="B49" s="23" t="s">
        <v>133</v>
      </c>
      <c r="C49" s="33">
        <v>70</v>
      </c>
      <c r="D49" s="33">
        <v>58</v>
      </c>
      <c r="E49" s="33">
        <v>54</v>
      </c>
      <c r="F49" s="33">
        <v>79</v>
      </c>
      <c r="G49" s="33">
        <v>57</v>
      </c>
      <c r="H49" s="33">
        <v>55</v>
      </c>
      <c r="I49" s="33">
        <v>37</v>
      </c>
      <c r="J49" s="33">
        <v>19</v>
      </c>
      <c r="K49" s="33">
        <v>4</v>
      </c>
      <c r="L49" s="25">
        <v>433</v>
      </c>
      <c r="M49" s="4">
        <f t="shared" si="48"/>
        <v>0.16166281755196305</v>
      </c>
      <c r="N49" s="4">
        <f t="shared" si="49"/>
        <v>0.13394919168591224</v>
      </c>
      <c r="O49" s="4">
        <f t="shared" si="50"/>
        <v>0.12471131639722864</v>
      </c>
      <c r="P49" s="4">
        <f t="shared" si="51"/>
        <v>0.18244803695150116</v>
      </c>
      <c r="Q49" s="4">
        <f t="shared" si="52"/>
        <v>0.13163972286374134</v>
      </c>
      <c r="R49" s="4">
        <f t="shared" si="53"/>
        <v>0.12702078521939955</v>
      </c>
      <c r="S49" s="4">
        <f t="shared" si="54"/>
        <v>8.5450346420323328E-2</v>
      </c>
      <c r="T49" s="4">
        <f t="shared" si="55"/>
        <v>4.3879907621247112E-2</v>
      </c>
      <c r="U49" s="4">
        <f t="shared" si="56"/>
        <v>9.2378752886836026E-3</v>
      </c>
      <c r="V49" s="4">
        <f t="shared" si="57"/>
        <v>1</v>
      </c>
      <c r="W49" s="9">
        <f t="shared" si="67"/>
        <v>1.3597241305385837</v>
      </c>
      <c r="X49" s="9">
        <f t="shared" si="59"/>
        <v>1.0653804288355324</v>
      </c>
      <c r="Y49" s="9">
        <f t="shared" si="60"/>
        <v>0.81459330240528005</v>
      </c>
      <c r="Z49" s="9">
        <f t="shared" si="61"/>
        <v>1.3733305405838923</v>
      </c>
      <c r="AA49" s="9">
        <f t="shared" si="62"/>
        <v>1.0040868208784819</v>
      </c>
      <c r="AB49" s="9">
        <f t="shared" si="63"/>
        <v>1.0030562558896685</v>
      </c>
      <c r="AC49" s="9">
        <f t="shared" si="64"/>
        <v>0.85649068156184549</v>
      </c>
      <c r="AD49" s="9">
        <f t="shared" si="65"/>
        <v>0.61659997581220971</v>
      </c>
      <c r="AE49" s="9">
        <f t="shared" si="66"/>
        <v>0.23549092957306736</v>
      </c>
      <c r="AF49" s="24"/>
      <c r="AG49" s="24"/>
      <c r="AX49" s="34"/>
    </row>
    <row r="50" spans="1:54" s="33" customFormat="1" x14ac:dyDescent="0.2">
      <c r="A50" s="27" t="s">
        <v>141</v>
      </c>
      <c r="B50" s="23" t="s">
        <v>134</v>
      </c>
      <c r="C50" s="33">
        <v>477</v>
      </c>
      <c r="D50" s="33">
        <v>187</v>
      </c>
      <c r="E50" s="33">
        <v>302</v>
      </c>
      <c r="F50" s="33">
        <v>434</v>
      </c>
      <c r="G50" s="33">
        <v>221</v>
      </c>
      <c r="H50" s="33">
        <v>74</v>
      </c>
      <c r="I50" s="33">
        <v>37</v>
      </c>
      <c r="J50" s="33">
        <v>18</v>
      </c>
      <c r="K50" s="33">
        <v>1</v>
      </c>
      <c r="L50" s="25">
        <v>1751</v>
      </c>
      <c r="M50" s="4">
        <f t="shared" si="48"/>
        <v>0.27241576242147342</v>
      </c>
      <c r="N50" s="4">
        <f t="shared" si="49"/>
        <v>0.10679611650485436</v>
      </c>
      <c r="O50" s="4">
        <f t="shared" si="50"/>
        <v>0.1724728726442033</v>
      </c>
      <c r="P50" s="4">
        <f t="shared" si="51"/>
        <v>0.24785836664762992</v>
      </c>
      <c r="Q50" s="4">
        <f t="shared" si="52"/>
        <v>0.12621359223300971</v>
      </c>
      <c r="R50" s="4">
        <f t="shared" si="53"/>
        <v>4.22615648201028E-2</v>
      </c>
      <c r="S50" s="4">
        <f t="shared" si="54"/>
        <v>2.11307824100514E-2</v>
      </c>
      <c r="T50" s="4">
        <f t="shared" si="55"/>
        <v>1.0279840091376356E-2</v>
      </c>
      <c r="U50" s="4">
        <f t="shared" si="56"/>
        <v>5.7110222729868647E-4</v>
      </c>
      <c r="V50" s="4">
        <f t="shared" si="57"/>
        <v>1</v>
      </c>
      <c r="W50" s="9">
        <f t="shared" si="67"/>
        <v>2.2912521958519183</v>
      </c>
      <c r="X50" s="9">
        <f t="shared" si="59"/>
        <v>0.84941529670968208</v>
      </c>
      <c r="Y50" s="9">
        <f t="shared" si="60"/>
        <v>1.1265637390520638</v>
      </c>
      <c r="Z50" s="9">
        <f t="shared" si="61"/>
        <v>1.8656899265346107</v>
      </c>
      <c r="AA50" s="9">
        <f t="shared" si="62"/>
        <v>0.96269881020694503</v>
      </c>
      <c r="AB50" s="9">
        <f t="shared" si="63"/>
        <v>0.33373063237855516</v>
      </c>
      <c r="AC50" s="9">
        <f t="shared" si="64"/>
        <v>0.2117992376449338</v>
      </c>
      <c r="AD50" s="9">
        <f t="shared" si="65"/>
        <v>0.14445219908865198</v>
      </c>
      <c r="AE50" s="9">
        <f t="shared" si="66"/>
        <v>1.4558476942481177E-2</v>
      </c>
      <c r="AF50" s="24"/>
      <c r="AG50" s="24"/>
      <c r="AX50" s="34"/>
    </row>
    <row r="51" spans="1:54" s="33" customFormat="1" x14ac:dyDescent="0.2">
      <c r="A51" s="27" t="s">
        <v>142</v>
      </c>
      <c r="B51" s="23" t="s">
        <v>135</v>
      </c>
      <c r="C51" s="33">
        <v>68</v>
      </c>
      <c r="D51" s="33">
        <v>72</v>
      </c>
      <c r="E51" s="33">
        <v>57</v>
      </c>
      <c r="F51" s="33">
        <v>78</v>
      </c>
      <c r="G51" s="33">
        <v>56</v>
      </c>
      <c r="H51" s="33">
        <v>59</v>
      </c>
      <c r="I51" s="33">
        <v>35</v>
      </c>
      <c r="J51" s="33">
        <v>18</v>
      </c>
      <c r="K51" s="33">
        <v>13</v>
      </c>
      <c r="L51" s="25">
        <v>456</v>
      </c>
      <c r="M51" s="4">
        <f t="shared" si="48"/>
        <v>0.14912280701754385</v>
      </c>
      <c r="N51" s="4">
        <f t="shared" si="49"/>
        <v>0.15789473684210525</v>
      </c>
      <c r="O51" s="4">
        <f t="shared" si="50"/>
        <v>0.125</v>
      </c>
      <c r="P51" s="4">
        <f t="shared" si="51"/>
        <v>0.17105263157894737</v>
      </c>
      <c r="Q51" s="4">
        <f t="shared" si="52"/>
        <v>0.12280701754385964</v>
      </c>
      <c r="R51" s="4">
        <f t="shared" si="53"/>
        <v>0.12938596491228072</v>
      </c>
      <c r="S51" s="4">
        <f t="shared" si="54"/>
        <v>7.6754385964912283E-2</v>
      </c>
      <c r="T51" s="4">
        <f t="shared" si="55"/>
        <v>3.9473684210526314E-2</v>
      </c>
      <c r="U51" s="4">
        <f t="shared" si="56"/>
        <v>2.850877192982456E-2</v>
      </c>
      <c r="V51" s="4">
        <f t="shared" si="57"/>
        <v>1</v>
      </c>
      <c r="W51" s="9">
        <f t="shared" si="67"/>
        <v>1.2542517950995633</v>
      </c>
      <c r="X51" s="9">
        <f t="shared" si="59"/>
        <v>1.2558340989631185</v>
      </c>
      <c r="Y51" s="9">
        <f t="shared" si="60"/>
        <v>0.81647893504973668</v>
      </c>
      <c r="Z51" s="9">
        <f t="shared" si="61"/>
        <v>1.2875545657806011</v>
      </c>
      <c r="AA51" s="9">
        <f t="shared" si="62"/>
        <v>0.93671503665210165</v>
      </c>
      <c r="AB51" s="9">
        <f t="shared" si="63"/>
        <v>1.0217335793147273</v>
      </c>
      <c r="AC51" s="9">
        <f t="shared" si="64"/>
        <v>0.76932884536923707</v>
      </c>
      <c r="AD51" s="9">
        <f t="shared" si="65"/>
        <v>0.55468377325488949</v>
      </c>
      <c r="AE51" s="9">
        <f t="shared" si="66"/>
        <v>0.72674256719670838</v>
      </c>
      <c r="AF51" s="24"/>
      <c r="AG51" s="24"/>
      <c r="AX51" s="34"/>
    </row>
    <row r="52" spans="1:54" s="33" customFormat="1" ht="13.5" thickBot="1" x14ac:dyDescent="0.25">
      <c r="A52" s="27" t="s">
        <v>143</v>
      </c>
      <c r="B52" s="38" t="s">
        <v>137</v>
      </c>
      <c r="C52" s="2">
        <v>856</v>
      </c>
      <c r="D52" s="2">
        <v>537</v>
      </c>
      <c r="E52" s="2">
        <v>589</v>
      </c>
      <c r="F52" s="2">
        <v>835</v>
      </c>
      <c r="G52" s="2">
        <v>562</v>
      </c>
      <c r="H52" s="2">
        <v>365</v>
      </c>
      <c r="I52" s="2">
        <v>236</v>
      </c>
      <c r="J52" s="2">
        <v>117</v>
      </c>
      <c r="K52" s="2">
        <v>26</v>
      </c>
      <c r="L52" s="39">
        <v>4123</v>
      </c>
      <c r="M52" s="4">
        <f t="shared" si="48"/>
        <v>0.20761581372786805</v>
      </c>
      <c r="N52" s="4">
        <f t="shared" si="49"/>
        <v>0.13024496725685181</v>
      </c>
      <c r="O52" s="4">
        <f t="shared" si="50"/>
        <v>0.14285714285714285</v>
      </c>
      <c r="P52" s="4">
        <f t="shared" si="51"/>
        <v>0.20252243512005821</v>
      </c>
      <c r="Q52" s="4">
        <f t="shared" si="52"/>
        <v>0.13630851321853019</v>
      </c>
      <c r="R52" s="4">
        <f t="shared" si="53"/>
        <v>8.8527771040504494E-2</v>
      </c>
      <c r="S52" s="4">
        <f t="shared" si="54"/>
        <v>5.7239873878243995E-2</v>
      </c>
      <c r="T52" s="4">
        <f t="shared" si="55"/>
        <v>2.8377395100654863E-2</v>
      </c>
      <c r="U52" s="4">
        <f t="shared" si="56"/>
        <v>6.3060878001455255E-3</v>
      </c>
      <c r="V52" s="4">
        <f t="shared" si="57"/>
        <v>1</v>
      </c>
      <c r="W52" s="9">
        <f t="shared" si="67"/>
        <v>1.7462285767501646</v>
      </c>
      <c r="X52" s="9">
        <f t="shared" si="59"/>
        <v>1.035918450296766</v>
      </c>
      <c r="Y52" s="9">
        <f t="shared" si="60"/>
        <v>0.93311878291398476</v>
      </c>
      <c r="Z52" s="9">
        <f t="shared" si="61"/>
        <v>1.5244353951461211</v>
      </c>
      <c r="AA52" s="9">
        <f t="shared" si="62"/>
        <v>1.0396981907804104</v>
      </c>
      <c r="AB52" s="9">
        <f t="shared" si="63"/>
        <v>0.69908507028016953</v>
      </c>
      <c r="AC52" s="9">
        <f t="shared" si="64"/>
        <v>0.57372989864007351</v>
      </c>
      <c r="AD52" s="9">
        <f t="shared" si="65"/>
        <v>0.39875884160259339</v>
      </c>
      <c r="AE52" s="9">
        <f t="shared" si="66"/>
        <v>0.16075411624627653</v>
      </c>
      <c r="AF52" s="24"/>
      <c r="AG52" s="24"/>
      <c r="AX52" s="34"/>
    </row>
    <row r="53" spans="1:54" s="33" customFormat="1" ht="13.5" thickTop="1" x14ac:dyDescent="0.2">
      <c r="A53" s="27"/>
      <c r="B53" s="23" t="s">
        <v>144</v>
      </c>
      <c r="C53" s="33">
        <f>SUM(C46+C50)</f>
        <v>552</v>
      </c>
      <c r="D53" s="33">
        <f t="shared" ref="D53:L53" si="68">SUM(D46+D50)</f>
        <v>239</v>
      </c>
      <c r="E53" s="33">
        <f t="shared" si="68"/>
        <v>355</v>
      </c>
      <c r="F53" s="33">
        <f t="shared" si="68"/>
        <v>500</v>
      </c>
      <c r="G53" s="33">
        <f t="shared" si="68"/>
        <v>286</v>
      </c>
      <c r="H53" s="33">
        <f t="shared" si="68"/>
        <v>117</v>
      </c>
      <c r="I53" s="33">
        <f t="shared" si="68"/>
        <v>71</v>
      </c>
      <c r="J53" s="33">
        <f t="shared" si="68"/>
        <v>29</v>
      </c>
      <c r="K53" s="33">
        <f t="shared" si="68"/>
        <v>3</v>
      </c>
      <c r="L53" s="33">
        <f t="shared" si="68"/>
        <v>2152</v>
      </c>
      <c r="M53" s="4">
        <f t="shared" ref="M53:M55" si="69">C53/$L53</f>
        <v>0.25650557620817843</v>
      </c>
      <c r="N53" s="4">
        <f t="shared" ref="N53:N55" si="70">D53/$L53</f>
        <v>0.11105947955390334</v>
      </c>
      <c r="O53" s="4">
        <f t="shared" ref="O53:O55" si="71">E53/$L53</f>
        <v>0.1649628252788104</v>
      </c>
      <c r="P53" s="4">
        <f t="shared" ref="P53:P55" si="72">F53/$L53</f>
        <v>0.23234200743494424</v>
      </c>
      <c r="Q53" s="4">
        <f t="shared" ref="Q53:Q55" si="73">G53/$L53</f>
        <v>0.13289962825278812</v>
      </c>
      <c r="R53" s="4">
        <f t="shared" ref="R53:R55" si="74">H53/$L53</f>
        <v>5.4368029739776953E-2</v>
      </c>
      <c r="S53" s="4">
        <f t="shared" ref="S53:S55" si="75">I53/$L53</f>
        <v>3.2992565055762084E-2</v>
      </c>
      <c r="T53" s="4">
        <f t="shared" ref="T53:T55" si="76">J53/$L53</f>
        <v>1.3475836431226766E-2</v>
      </c>
      <c r="U53" s="4">
        <f t="shared" ref="U53:U55" si="77">K53/$L53</f>
        <v>1.3940520446096654E-3</v>
      </c>
      <c r="V53" s="4">
        <f t="shared" ref="V53:V55" si="78">L53/$L53</f>
        <v>1</v>
      </c>
      <c r="W53" s="9">
        <f t="shared" ref="W53:W55" si="79">M53/M$40</f>
        <v>2.1574337678226909</v>
      </c>
      <c r="X53" s="9">
        <f t="shared" ref="X53:X55" si="80">N53/N$40</f>
        <v>0.8833244491002975</v>
      </c>
      <c r="Y53" s="9">
        <f t="shared" ref="Y53:Y55" si="81">O53/O$40</f>
        <v>1.0775093752515112</v>
      </c>
      <c r="Z53" s="9">
        <f t="shared" ref="Z53:Z55" si="82">P53/P$40</f>
        <v>1.748894534589035</v>
      </c>
      <c r="AA53" s="9">
        <f t="shared" ref="AA53:AA55" si="83">Q53/Q$40</f>
        <v>1.0136967955060119</v>
      </c>
      <c r="AB53" s="9">
        <f t="shared" ref="AB53:AB55" si="84">R53/R$40</f>
        <v>0.42933282341691864</v>
      </c>
      <c r="AC53" s="9">
        <f t="shared" ref="AC53:AC55" si="85">S53/S$40</f>
        <v>0.33069291951240604</v>
      </c>
      <c r="AD53" s="9">
        <f t="shared" ref="AD53:AD55" si="86">T53/T$40</f>
        <v>0.18936230425244369</v>
      </c>
      <c r="AE53" s="9">
        <f t="shared" ref="AE53:AE55" si="87">U53/U$40</f>
        <v>3.5537025733668043E-2</v>
      </c>
      <c r="AF53" s="24"/>
      <c r="AG53" s="24"/>
      <c r="AX53" s="34"/>
    </row>
    <row r="54" spans="1:54" s="33" customFormat="1" x14ac:dyDescent="0.2">
      <c r="A54" s="27"/>
      <c r="B54" s="23" t="s">
        <v>32</v>
      </c>
      <c r="C54" s="33">
        <f>C47+C48+C49+C51</f>
        <v>304</v>
      </c>
      <c r="D54" s="33">
        <f t="shared" ref="D54:L54" si="88">D47+D48+D49+D51</f>
        <v>298</v>
      </c>
      <c r="E54" s="33">
        <f t="shared" si="88"/>
        <v>234</v>
      </c>
      <c r="F54" s="33">
        <f t="shared" si="88"/>
        <v>335</v>
      </c>
      <c r="G54" s="33">
        <f t="shared" si="88"/>
        <v>276</v>
      </c>
      <c r="H54" s="33">
        <f t="shared" si="88"/>
        <v>248</v>
      </c>
      <c r="I54" s="33">
        <f t="shared" si="88"/>
        <v>165</v>
      </c>
      <c r="J54" s="33">
        <f t="shared" si="88"/>
        <v>88</v>
      </c>
      <c r="K54" s="33">
        <f t="shared" si="88"/>
        <v>23</v>
      </c>
      <c r="L54" s="33">
        <f t="shared" si="88"/>
        <v>1971</v>
      </c>
      <c r="M54" s="4">
        <f t="shared" si="69"/>
        <v>0.15423642820903094</v>
      </c>
      <c r="N54" s="4">
        <f t="shared" si="70"/>
        <v>0.15119228817858954</v>
      </c>
      <c r="O54" s="4">
        <f t="shared" si="71"/>
        <v>0.11872146118721461</v>
      </c>
      <c r="P54" s="4">
        <f t="shared" si="72"/>
        <v>0.16996448503297817</v>
      </c>
      <c r="Q54" s="4">
        <f t="shared" si="73"/>
        <v>0.14003044140030441</v>
      </c>
      <c r="R54" s="4">
        <f t="shared" si="74"/>
        <v>0.12582445459157787</v>
      </c>
      <c r="S54" s="4">
        <f t="shared" si="75"/>
        <v>8.3713850837138504E-2</v>
      </c>
      <c r="T54" s="4">
        <f t="shared" si="76"/>
        <v>4.4647387113140535E-2</v>
      </c>
      <c r="U54" s="4">
        <f t="shared" si="77"/>
        <v>1.1669203450025367E-2</v>
      </c>
      <c r="V54" s="4">
        <f t="shared" si="78"/>
        <v>1</v>
      </c>
      <c r="W54" s="9">
        <f t="shared" si="79"/>
        <v>1.297261772494418</v>
      </c>
      <c r="X54" s="9">
        <f t="shared" si="80"/>
        <v>1.2025253963012306</v>
      </c>
      <c r="Y54" s="9">
        <f t="shared" si="81"/>
        <v>0.77546857758148502</v>
      </c>
      <c r="Z54" s="9">
        <f t="shared" si="82"/>
        <v>1.2793638233139797</v>
      </c>
      <c r="AA54" s="9">
        <f t="shared" si="83"/>
        <v>1.0680873346822399</v>
      </c>
      <c r="AB54" s="9">
        <f t="shared" si="84"/>
        <v>0.99360908613492127</v>
      </c>
      <c r="AC54" s="9">
        <f t="shared" si="85"/>
        <v>0.83908534211178365</v>
      </c>
      <c r="AD54" s="9">
        <f t="shared" si="86"/>
        <v>0.62738458913050921</v>
      </c>
      <c r="AE54" s="9">
        <f t="shared" si="87"/>
        <v>0.29747008721691753</v>
      </c>
      <c r="AF54" s="24"/>
      <c r="AG54" s="24"/>
      <c r="AX54" s="34"/>
    </row>
    <row r="55" spans="1:54" s="33" customFormat="1" ht="13.5" thickBot="1" x14ac:dyDescent="0.25">
      <c r="A55" s="27"/>
      <c r="B55" s="38" t="s">
        <v>145</v>
      </c>
      <c r="C55" s="2">
        <f>C53+C54</f>
        <v>856</v>
      </c>
      <c r="D55" s="2">
        <f t="shared" ref="D55:L55" si="89">D53+D54</f>
        <v>537</v>
      </c>
      <c r="E55" s="2">
        <f t="shared" si="89"/>
        <v>589</v>
      </c>
      <c r="F55" s="2">
        <f t="shared" si="89"/>
        <v>835</v>
      </c>
      <c r="G55" s="2">
        <f t="shared" si="89"/>
        <v>562</v>
      </c>
      <c r="H55" s="2">
        <f t="shared" si="89"/>
        <v>365</v>
      </c>
      <c r="I55" s="2">
        <f t="shared" si="89"/>
        <v>236</v>
      </c>
      <c r="J55" s="2">
        <f t="shared" si="89"/>
        <v>117</v>
      </c>
      <c r="K55" s="2">
        <f t="shared" si="89"/>
        <v>26</v>
      </c>
      <c r="L55" s="2">
        <f t="shared" si="89"/>
        <v>4123</v>
      </c>
      <c r="M55" s="4">
        <f t="shared" si="69"/>
        <v>0.20761581372786805</v>
      </c>
      <c r="N55" s="4">
        <f t="shared" si="70"/>
        <v>0.13024496725685181</v>
      </c>
      <c r="O55" s="4">
        <f t="shared" si="71"/>
        <v>0.14285714285714285</v>
      </c>
      <c r="P55" s="4">
        <f t="shared" si="72"/>
        <v>0.20252243512005821</v>
      </c>
      <c r="Q55" s="4">
        <f t="shared" si="73"/>
        <v>0.13630851321853019</v>
      </c>
      <c r="R55" s="4">
        <f t="shared" si="74"/>
        <v>8.8527771040504494E-2</v>
      </c>
      <c r="S55" s="4">
        <f t="shared" si="75"/>
        <v>5.7239873878243995E-2</v>
      </c>
      <c r="T55" s="4">
        <f t="shared" si="76"/>
        <v>2.8377395100654863E-2</v>
      </c>
      <c r="U55" s="4">
        <f t="shared" si="77"/>
        <v>6.3060878001455255E-3</v>
      </c>
      <c r="V55" s="4">
        <f t="shared" si="78"/>
        <v>1</v>
      </c>
      <c r="W55" s="9">
        <f t="shared" si="79"/>
        <v>1.7462285767501646</v>
      </c>
      <c r="X55" s="9">
        <f t="shared" si="80"/>
        <v>1.035918450296766</v>
      </c>
      <c r="Y55" s="9">
        <f t="shared" si="81"/>
        <v>0.93311878291398476</v>
      </c>
      <c r="Z55" s="9">
        <f t="shared" si="82"/>
        <v>1.5244353951461211</v>
      </c>
      <c r="AA55" s="9">
        <f t="shared" si="83"/>
        <v>1.0396981907804104</v>
      </c>
      <c r="AB55" s="9">
        <f t="shared" si="84"/>
        <v>0.69908507028016953</v>
      </c>
      <c r="AC55" s="9">
        <f t="shared" si="85"/>
        <v>0.57372989864007351</v>
      </c>
      <c r="AD55" s="9">
        <f t="shared" si="86"/>
        <v>0.39875884160259339</v>
      </c>
      <c r="AE55" s="9">
        <f t="shared" si="87"/>
        <v>0.16075411624627653</v>
      </c>
      <c r="AF55" s="24"/>
      <c r="AG55" s="24"/>
      <c r="AX55" s="34"/>
    </row>
    <row r="56" spans="1:54" ht="13.5" thickTop="1" x14ac:dyDescent="0.2">
      <c r="B56" s="37" t="s">
        <v>127</v>
      </c>
      <c r="C56" s="37">
        <f>C28+C29+C30</f>
        <v>890</v>
      </c>
      <c r="D56" s="37">
        <f>D28+D29+D30</f>
        <v>597</v>
      </c>
      <c r="E56" s="37">
        <f>E28+E29+E30</f>
        <v>629</v>
      </c>
      <c r="F56" s="37">
        <f>F28+F29+F30</f>
        <v>879</v>
      </c>
      <c r="G56" s="37">
        <f>G28+G29+G30</f>
        <v>628</v>
      </c>
      <c r="H56" s="37">
        <f>H28+H29+H30</f>
        <v>424</v>
      </c>
      <c r="I56" s="37">
        <f>I28+I29+I30</f>
        <v>278</v>
      </c>
      <c r="J56" s="37">
        <f>J28+J29+J30</f>
        <v>153</v>
      </c>
      <c r="K56" s="37">
        <f>K28+K29+K30</f>
        <v>34</v>
      </c>
      <c r="L56" s="37">
        <f>SUM(C56:K56)</f>
        <v>4512</v>
      </c>
      <c r="M56" s="27"/>
      <c r="P56" s="4"/>
      <c r="Q56" s="4"/>
      <c r="R56" s="4"/>
      <c r="S56" s="4"/>
      <c r="T56" s="4"/>
      <c r="U56" s="4"/>
      <c r="V56" s="4"/>
      <c r="W56" s="9"/>
      <c r="X56" s="9"/>
      <c r="Y56" s="9"/>
      <c r="Z56" s="9"/>
      <c r="AA56" s="9"/>
      <c r="AB56" s="9"/>
      <c r="AC56" s="9"/>
      <c r="AD56" s="9"/>
      <c r="AE56" s="9"/>
      <c r="AF56" s="24"/>
      <c r="AG56" s="24"/>
      <c r="AX56" s="32"/>
    </row>
    <row r="57" spans="1:54" x14ac:dyDescent="0.2">
      <c r="B57" s="23" t="s">
        <v>47</v>
      </c>
      <c r="C57" s="27">
        <f t="shared" ref="C57:L57" si="90">SUM(C13:C18)</f>
        <v>2795</v>
      </c>
      <c r="D57" s="27">
        <f t="shared" si="90"/>
        <v>3220</v>
      </c>
      <c r="E57" s="27">
        <f t="shared" si="90"/>
        <v>2988</v>
      </c>
      <c r="F57" s="27">
        <f t="shared" si="90"/>
        <v>3029</v>
      </c>
      <c r="G57" s="27">
        <f t="shared" si="90"/>
        <v>3243</v>
      </c>
      <c r="H57" s="27">
        <f t="shared" si="90"/>
        <v>3245</v>
      </c>
      <c r="I57" s="27">
        <f t="shared" si="90"/>
        <v>2344</v>
      </c>
      <c r="J57" s="27">
        <f t="shared" si="90"/>
        <v>1701</v>
      </c>
      <c r="K57" s="27">
        <f t="shared" si="90"/>
        <v>978</v>
      </c>
      <c r="L57" s="27">
        <f t="shared" si="90"/>
        <v>23543</v>
      </c>
      <c r="M57" s="27"/>
      <c r="N57" s="4"/>
      <c r="O57" s="4"/>
      <c r="P57" s="4"/>
      <c r="Q57" s="4"/>
      <c r="R57" s="4"/>
      <c r="S57" s="4"/>
      <c r="T57" s="4"/>
      <c r="U57" s="4"/>
      <c r="V57" s="4"/>
      <c r="W57" s="9"/>
      <c r="X57" s="9"/>
      <c r="Y57" s="9"/>
      <c r="Z57" s="9"/>
      <c r="AA57" s="9"/>
      <c r="AB57" s="9"/>
      <c r="AC57" s="9"/>
      <c r="AD57" s="9"/>
      <c r="AE57" s="9"/>
      <c r="AF57" s="24"/>
      <c r="AG57" s="24"/>
    </row>
    <row r="58" spans="1:54" ht="15" x14ac:dyDescent="0.2">
      <c r="B58" s="23" t="s">
        <v>48</v>
      </c>
      <c r="C58" s="29">
        <f t="shared" ref="C58:L58" si="91">C57/$L$57</f>
        <v>0.11871893981225842</v>
      </c>
      <c r="D58" s="29">
        <f t="shared" si="91"/>
        <v>0.13677101473898823</v>
      </c>
      <c r="E58" s="29">
        <f t="shared" si="91"/>
        <v>0.12691670560251456</v>
      </c>
      <c r="F58" s="29">
        <f t="shared" si="91"/>
        <v>0.12865819988956378</v>
      </c>
      <c r="G58" s="29">
        <f t="shared" si="91"/>
        <v>0.13774795055855243</v>
      </c>
      <c r="H58" s="29">
        <f t="shared" si="91"/>
        <v>0.1378329014993841</v>
      </c>
      <c r="I58" s="29">
        <f t="shared" si="91"/>
        <v>9.9562502654716903E-2</v>
      </c>
      <c r="J58" s="29">
        <f t="shared" si="91"/>
        <v>7.2250775177335094E-2</v>
      </c>
      <c r="K58" s="29">
        <f t="shared" si="91"/>
        <v>4.1541010066686486E-2</v>
      </c>
      <c r="L58" s="29">
        <f t="shared" si="91"/>
        <v>1</v>
      </c>
      <c r="M58" s="27"/>
      <c r="N58" s="4"/>
      <c r="O58" s="4"/>
      <c r="P58" s="4"/>
      <c r="Q58" s="4"/>
      <c r="R58" s="4"/>
      <c r="S58" s="4"/>
      <c r="T58" s="4"/>
      <c r="U58" s="4"/>
      <c r="V58" s="4"/>
      <c r="W58" s="9"/>
      <c r="X58" s="9"/>
      <c r="Y58" s="9"/>
      <c r="Z58" s="9"/>
      <c r="AA58" s="9"/>
      <c r="AB58" s="9"/>
      <c r="AC58" s="9"/>
      <c r="AD58" s="9"/>
      <c r="AE58" s="9"/>
      <c r="AF58" s="24"/>
      <c r="AG58" s="24"/>
      <c r="BA58" s="6"/>
      <c r="BB58" s="6"/>
    </row>
    <row r="59" spans="1:54" ht="15" x14ac:dyDescent="0.2">
      <c r="B59" s="23" t="s">
        <v>49</v>
      </c>
      <c r="C59" s="30">
        <f t="shared" ref="C59:L59" si="92">C58/M$40</f>
        <v>0.99852897319941203</v>
      </c>
      <c r="D59" s="30">
        <f t="shared" si="92"/>
        <v>1.0878241257070549</v>
      </c>
      <c r="E59" s="30">
        <f t="shared" si="92"/>
        <v>0.82899853304289628</v>
      </c>
      <c r="F59" s="30">
        <f t="shared" si="92"/>
        <v>0.96844141574323095</v>
      </c>
      <c r="G59" s="30">
        <f t="shared" si="92"/>
        <v>1.0506775519576801</v>
      </c>
      <c r="H59" s="30">
        <f t="shared" si="92"/>
        <v>1.0884372496798775</v>
      </c>
      <c r="I59" s="30">
        <f t="shared" si="92"/>
        <v>0.99794043358565088</v>
      </c>
      <c r="J59" s="30">
        <f t="shared" si="92"/>
        <v>1.0152670924308584</v>
      </c>
      <c r="K59" s="30">
        <f t="shared" si="92"/>
        <v>1.0589589889778821</v>
      </c>
      <c r="L59" s="30">
        <f t="shared" si="92"/>
        <v>1</v>
      </c>
      <c r="M59" s="27"/>
      <c r="N59" s="4"/>
      <c r="O59" s="4"/>
      <c r="P59" s="4"/>
      <c r="Q59" s="4"/>
      <c r="R59" s="4"/>
      <c r="S59" s="4"/>
      <c r="T59" s="4"/>
      <c r="U59" s="4"/>
      <c r="V59" s="4"/>
      <c r="W59" s="9"/>
      <c r="X59" s="9"/>
      <c r="Y59" s="9"/>
      <c r="Z59" s="9"/>
      <c r="AA59" s="9"/>
      <c r="AB59" s="9"/>
      <c r="AC59" s="9"/>
      <c r="AD59" s="9"/>
      <c r="AE59" s="9"/>
      <c r="AF59" s="24"/>
      <c r="AG59" s="24"/>
      <c r="BA59" s="6"/>
      <c r="BB59" s="6"/>
    </row>
    <row r="60" spans="1:54" s="33" customFormat="1" ht="15" x14ac:dyDescent="0.2">
      <c r="A60" s="33" t="s">
        <v>146</v>
      </c>
      <c r="B60" s="33" t="s">
        <v>33</v>
      </c>
      <c r="C60" s="33">
        <v>622</v>
      </c>
      <c r="D60" s="33">
        <v>297</v>
      </c>
      <c r="E60" s="33">
        <v>411</v>
      </c>
      <c r="F60" s="33">
        <v>579</v>
      </c>
      <c r="G60" s="33">
        <v>343</v>
      </c>
      <c r="H60" s="33">
        <v>171</v>
      </c>
      <c r="I60" s="33">
        <v>108</v>
      </c>
      <c r="J60" s="33">
        <v>48</v>
      </c>
      <c r="K60" s="33">
        <v>7</v>
      </c>
      <c r="L60" s="25">
        <f t="shared" ref="L60:L61" si="93">SUM(C60:K60)</f>
        <v>2586</v>
      </c>
      <c r="M60" s="27"/>
      <c r="N60" s="4"/>
      <c r="O60" s="4"/>
      <c r="P60" s="4"/>
      <c r="Q60" s="4"/>
      <c r="R60" s="4"/>
      <c r="S60" s="4"/>
      <c r="T60" s="4"/>
      <c r="U60" s="4"/>
      <c r="V60" s="4"/>
      <c r="W60" s="9"/>
      <c r="X60" s="9"/>
      <c r="Y60" s="9"/>
      <c r="Z60" s="9"/>
      <c r="AA60" s="9"/>
      <c r="AB60" s="9"/>
      <c r="AC60" s="9"/>
      <c r="AD60" s="9"/>
      <c r="AE60" s="9"/>
      <c r="AF60" s="24"/>
      <c r="AG60" s="24"/>
      <c r="BA60" s="6"/>
      <c r="BB60" s="6"/>
    </row>
    <row r="61" spans="1:54" x14ac:dyDescent="0.2">
      <c r="B61" s="33" t="s">
        <v>32</v>
      </c>
      <c r="C61" s="33">
        <v>234</v>
      </c>
      <c r="D61" s="33">
        <v>240</v>
      </c>
      <c r="E61" s="33">
        <v>182</v>
      </c>
      <c r="F61" s="33">
        <v>257</v>
      </c>
      <c r="G61" s="33">
        <v>219</v>
      </c>
      <c r="H61" s="33">
        <v>193</v>
      </c>
      <c r="I61" s="33">
        <v>128</v>
      </c>
      <c r="J61" s="33">
        <v>69</v>
      </c>
      <c r="K61" s="33">
        <v>19</v>
      </c>
      <c r="L61" s="25">
        <f t="shared" si="93"/>
        <v>1541</v>
      </c>
    </row>
    <row r="68" spans="37:37" x14ac:dyDescent="0.2">
      <c r="AK68" t="s">
        <v>46</v>
      </c>
    </row>
  </sheetData>
  <mergeCells count="38">
    <mergeCell ref="A37:B37"/>
    <mergeCell ref="A38:B38"/>
    <mergeCell ref="A39:B39"/>
    <mergeCell ref="AW34:AX34"/>
    <mergeCell ref="AW35:AX35"/>
    <mergeCell ref="AW36:AX36"/>
    <mergeCell ref="AW40:AX40"/>
    <mergeCell ref="AW41:AX41"/>
    <mergeCell ref="AW42:AX42"/>
    <mergeCell ref="AW28:AX28"/>
    <mergeCell ref="AW29:AX29"/>
    <mergeCell ref="AW30:AX30"/>
    <mergeCell ref="AW31:AX31"/>
    <mergeCell ref="AW32:AX32"/>
    <mergeCell ref="AW33:AX33"/>
    <mergeCell ref="AW27:AX27"/>
    <mergeCell ref="AW16:AX16"/>
    <mergeCell ref="AW17:AX17"/>
    <mergeCell ref="AW18:AX18"/>
    <mergeCell ref="AW19:AX19"/>
    <mergeCell ref="AW20:AX20"/>
    <mergeCell ref="AW21:AX21"/>
    <mergeCell ref="AW22:AX22"/>
    <mergeCell ref="AW23:AX23"/>
    <mergeCell ref="AW24:AX24"/>
    <mergeCell ref="AW25:AX25"/>
    <mergeCell ref="AW26:AX26"/>
    <mergeCell ref="AW11:AX11"/>
    <mergeCell ref="AW12:AX12"/>
    <mergeCell ref="AW13:AX13"/>
    <mergeCell ref="AW14:AX14"/>
    <mergeCell ref="AW15:AX15"/>
    <mergeCell ref="AW10:AX10"/>
    <mergeCell ref="AW5:AX5"/>
    <mergeCell ref="AW6:AX6"/>
    <mergeCell ref="AW7:AX7"/>
    <mergeCell ref="AW8:AX8"/>
    <mergeCell ref="AW9:AX9"/>
  </mergeCells>
  <phoneticPr fontId="2" type="noConversion"/>
  <printOptions gridLines="1"/>
  <pageMargins left="0.35" right="0.38" top="1" bottom="1" header="0.5" footer="0.5"/>
  <pageSetup paperSize="9" orientation="landscape" verticalDpi="300" r:id="rId1"/>
  <headerFooter alignWithMargins="0">
    <oddHeader>&amp;A</oddHeader>
    <oddFooter>Side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9FFD4759140449DD47A8A8736ABA7" ma:contentTypeVersion="0" ma:contentTypeDescription="Opprett et nytt dokument." ma:contentTypeScope="" ma:versionID="b167f841c0a98545c6f0afb56f1fcdf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61ED9-1D14-4C98-857D-AC2EF7033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BC8970-354D-43F1-B7E1-5FB605066A3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0F289B1-FEC7-49BC-BB50-3996EC5FD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tiårsgrupper</vt:lpstr>
      <vt:lpstr>tiårsgrupper!Utskriftsområde</vt:lpstr>
      <vt:lpstr>tiårsgrupper!Utskriftstitler</vt:lpstr>
    </vt:vector>
  </TitlesOfParts>
  <Manager/>
  <Company>Kr.kom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KRS-bruker</dc:creator>
  <cp:keywords/>
  <dc:description/>
  <cp:lastModifiedBy>Per Gunnar Uberg</cp:lastModifiedBy>
  <cp:revision/>
  <dcterms:created xsi:type="dcterms:W3CDTF">1999-10-14T11:30:02Z</dcterms:created>
  <dcterms:modified xsi:type="dcterms:W3CDTF">2020-10-21T15:32:55Z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0x010100AF49FFD4759140449DD47A8A8736ABA7</vt:lpwstr>
  </property>
</Properties>
</file>